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Documents\tzampetoglou\Downloads\"/>
    </mc:Choice>
  </mc:AlternateContent>
  <xr:revisionPtr revIDLastSave="0" documentId="13_ncr:1_{1C08B6A9-6FE3-444B-B9A7-9022FBD6F355}" xr6:coauthVersionLast="45" xr6:coauthVersionMax="45" xr10:uidLastSave="{00000000-0000-0000-0000-000000000000}"/>
  <bookViews>
    <workbookView xWindow="-60" yWindow="-16320" windowWidth="29040" windowHeight="15990" activeTab="2" xr2:uid="{00000000-000D-0000-FFFF-FFFF00000000}"/>
  </bookViews>
  <sheets>
    <sheet name="Version" sheetId="1" r:id="rId1"/>
    <sheet name="Création Actu" sheetId="2" r:id="rId2"/>
    <sheet name="Listes déroulant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7" i="2" l="1"/>
  <c r="AZ8" i="2"/>
  <c r="AZ9" i="2"/>
  <c r="AZ10" i="2"/>
  <c r="AZ11" i="2"/>
  <c r="AZ12" i="2"/>
  <c r="AZ13" i="2"/>
  <c r="AZ14" i="2"/>
  <c r="AZ15" i="2"/>
  <c r="AZ16" i="2"/>
  <c r="AZ17" i="2"/>
  <c r="AZ18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46" i="2"/>
  <c r="AZ47" i="2"/>
  <c r="AZ48" i="2"/>
  <c r="AZ49" i="2"/>
  <c r="AZ50" i="2"/>
  <c r="AZ51" i="2"/>
  <c r="AZ52" i="2"/>
  <c r="AZ53" i="2"/>
  <c r="AZ54" i="2"/>
  <c r="AZ55" i="2"/>
  <c r="AZ56" i="2"/>
  <c r="AZ57" i="2"/>
  <c r="AZ58" i="2"/>
  <c r="AZ59" i="2"/>
  <c r="AZ60" i="2"/>
  <c r="AZ61" i="2"/>
  <c r="AZ62" i="2"/>
  <c r="AZ63" i="2"/>
  <c r="AZ64" i="2"/>
  <c r="AZ65" i="2"/>
  <c r="AZ66" i="2"/>
  <c r="AZ67" i="2"/>
  <c r="AZ68" i="2"/>
  <c r="AZ69" i="2"/>
  <c r="AZ70" i="2"/>
  <c r="AZ71" i="2"/>
  <c r="AZ72" i="2"/>
  <c r="AZ73" i="2"/>
  <c r="AZ74" i="2"/>
  <c r="AZ75" i="2"/>
  <c r="AZ76" i="2"/>
  <c r="AZ77" i="2"/>
  <c r="AZ78" i="2"/>
  <c r="AZ79" i="2"/>
  <c r="AZ80" i="2"/>
  <c r="AZ81" i="2"/>
  <c r="AZ82" i="2"/>
  <c r="AZ83" i="2"/>
  <c r="AZ84" i="2"/>
  <c r="AZ85" i="2"/>
  <c r="AZ86" i="2"/>
  <c r="AZ87" i="2"/>
  <c r="AZ88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R8" i="2" l="1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7" i="2"/>
  <c r="X7" i="2" l="1"/>
  <c r="AB8" i="2" l="1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7" i="2"/>
  <c r="AB1" i="2" s="1"/>
  <c r="P8" i="2"/>
  <c r="P12" i="2"/>
  <c r="AW8" i="2"/>
  <c r="AW9" i="2"/>
  <c r="AW10" i="2"/>
  <c r="AW11" i="2"/>
  <c r="AW12" i="2"/>
  <c r="AW13" i="2"/>
  <c r="AW14" i="2"/>
  <c r="AW15" i="2"/>
  <c r="AW16" i="2"/>
  <c r="AW17" i="2"/>
  <c r="AW18" i="2"/>
  <c r="AW19" i="2"/>
  <c r="AW20" i="2"/>
  <c r="AW21" i="2"/>
  <c r="AW22" i="2"/>
  <c r="AW23" i="2"/>
  <c r="AW24" i="2"/>
  <c r="AW25" i="2"/>
  <c r="AW26" i="2"/>
  <c r="AW27" i="2"/>
  <c r="AW28" i="2"/>
  <c r="AW29" i="2"/>
  <c r="AW30" i="2"/>
  <c r="AW31" i="2"/>
  <c r="AW32" i="2"/>
  <c r="AW33" i="2"/>
  <c r="AW34" i="2"/>
  <c r="AW35" i="2"/>
  <c r="AW36" i="2"/>
  <c r="AW37" i="2"/>
  <c r="AW38" i="2"/>
  <c r="AW39" i="2"/>
  <c r="AW40" i="2"/>
  <c r="AW41" i="2"/>
  <c r="AW42" i="2"/>
  <c r="AW43" i="2"/>
  <c r="AW44" i="2"/>
  <c r="AW45" i="2"/>
  <c r="AW46" i="2"/>
  <c r="AW47" i="2"/>
  <c r="AW48" i="2"/>
  <c r="AW49" i="2"/>
  <c r="AW50" i="2"/>
  <c r="AW51" i="2"/>
  <c r="AW52" i="2"/>
  <c r="AW53" i="2"/>
  <c r="AW54" i="2"/>
  <c r="AW55" i="2"/>
  <c r="AW56" i="2"/>
  <c r="AW57" i="2"/>
  <c r="AW58" i="2"/>
  <c r="AW59" i="2"/>
  <c r="AW60" i="2"/>
  <c r="AW61" i="2"/>
  <c r="AW62" i="2"/>
  <c r="AW63" i="2"/>
  <c r="AW64" i="2"/>
  <c r="AW65" i="2"/>
  <c r="AW66" i="2"/>
  <c r="AW67" i="2"/>
  <c r="AW68" i="2"/>
  <c r="AW69" i="2"/>
  <c r="AW70" i="2"/>
  <c r="AW71" i="2"/>
  <c r="AW72" i="2"/>
  <c r="AW73" i="2"/>
  <c r="AW74" i="2"/>
  <c r="AW75" i="2"/>
  <c r="AW76" i="2"/>
  <c r="AW77" i="2"/>
  <c r="AW78" i="2"/>
  <c r="AW79" i="2"/>
  <c r="AW80" i="2"/>
  <c r="AW81" i="2"/>
  <c r="AW82" i="2"/>
  <c r="AW83" i="2"/>
  <c r="AW84" i="2"/>
  <c r="AW85" i="2"/>
  <c r="AW86" i="2"/>
  <c r="AW87" i="2"/>
  <c r="AW88" i="2"/>
  <c r="AW89" i="2"/>
  <c r="AW90" i="2"/>
  <c r="AW91" i="2"/>
  <c r="AW92" i="2"/>
  <c r="AW93" i="2"/>
  <c r="AW94" i="2"/>
  <c r="AW95" i="2"/>
  <c r="AW96" i="2"/>
  <c r="AW97" i="2"/>
  <c r="AW98" i="2"/>
  <c r="AW99" i="2"/>
  <c r="AW100" i="2"/>
  <c r="AW101" i="2"/>
  <c r="AW102" i="2"/>
  <c r="AW7" i="2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P9" i="2"/>
  <c r="P10" i="2"/>
  <c r="P11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7" i="2"/>
  <c r="AS8" i="2"/>
  <c r="AS9" i="2"/>
  <c r="AS10" i="2"/>
  <c r="AS11" i="2"/>
  <c r="AS12" i="2"/>
  <c r="AS13" i="2"/>
  <c r="AS14" i="2"/>
  <c r="AS15" i="2"/>
  <c r="AS16" i="2"/>
  <c r="AS17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7" i="2"/>
  <c r="AY8" i="2"/>
  <c r="AY9" i="2"/>
  <c r="AY10" i="2"/>
  <c r="AY11" i="2"/>
  <c r="AY12" i="2"/>
  <c r="AY13" i="2"/>
  <c r="AY14" i="2"/>
  <c r="AY15" i="2"/>
  <c r="AY16" i="2"/>
  <c r="AY17" i="2"/>
  <c r="AY18" i="2"/>
  <c r="AY19" i="2"/>
  <c r="AY20" i="2"/>
  <c r="AY21" i="2"/>
  <c r="AY22" i="2"/>
  <c r="AY23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68" i="2"/>
  <c r="AY69" i="2"/>
  <c r="AY70" i="2"/>
  <c r="AY71" i="2"/>
  <c r="AY72" i="2"/>
  <c r="AY73" i="2"/>
  <c r="AY74" i="2"/>
  <c r="AY75" i="2"/>
  <c r="AY76" i="2"/>
  <c r="AY77" i="2"/>
  <c r="AY78" i="2"/>
  <c r="AY79" i="2"/>
  <c r="AY80" i="2"/>
  <c r="AY81" i="2"/>
  <c r="AY82" i="2"/>
  <c r="AY83" i="2"/>
  <c r="AY84" i="2"/>
  <c r="AY85" i="2"/>
  <c r="AY86" i="2"/>
  <c r="AY87" i="2"/>
  <c r="AY88" i="2"/>
  <c r="AY89" i="2"/>
  <c r="AY90" i="2"/>
  <c r="AY91" i="2"/>
  <c r="AY92" i="2"/>
  <c r="AY93" i="2"/>
  <c r="AY94" i="2"/>
  <c r="AY95" i="2"/>
  <c r="AY96" i="2"/>
  <c r="AY97" i="2"/>
  <c r="AY98" i="2"/>
  <c r="AY99" i="2"/>
  <c r="AY100" i="2"/>
  <c r="AY101" i="2"/>
  <c r="AY102" i="2"/>
  <c r="AY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F66" i="2"/>
  <c r="BF67" i="2"/>
  <c r="BF68" i="2"/>
  <c r="BF69" i="2"/>
  <c r="BF70" i="2"/>
  <c r="BF71" i="2"/>
  <c r="BF72" i="2"/>
  <c r="BF73" i="2"/>
  <c r="BF74" i="2"/>
  <c r="BF75" i="2"/>
  <c r="BF76" i="2"/>
  <c r="BF77" i="2"/>
  <c r="BF78" i="2"/>
  <c r="BF79" i="2"/>
  <c r="BF80" i="2"/>
  <c r="BF81" i="2"/>
  <c r="BF82" i="2"/>
  <c r="BF83" i="2"/>
  <c r="BF84" i="2"/>
  <c r="BF85" i="2"/>
  <c r="BF86" i="2"/>
  <c r="BF87" i="2"/>
  <c r="BF88" i="2"/>
  <c r="BF89" i="2"/>
  <c r="BF90" i="2"/>
  <c r="BF91" i="2"/>
  <c r="BF92" i="2"/>
  <c r="BF93" i="2"/>
  <c r="BF94" i="2"/>
  <c r="BF95" i="2"/>
  <c r="BF96" i="2"/>
  <c r="BF97" i="2"/>
  <c r="BF98" i="2"/>
  <c r="BF99" i="2"/>
  <c r="BF100" i="2"/>
  <c r="BF101" i="2"/>
  <c r="BF102" i="2"/>
  <c r="BF7" i="2"/>
  <c r="BE8" i="2"/>
  <c r="BE9" i="2"/>
  <c r="BE10" i="2"/>
  <c r="BE11" i="2"/>
  <c r="BE12" i="2"/>
  <c r="BE13" i="2"/>
  <c r="BE14" i="2"/>
  <c r="BE15" i="2"/>
  <c r="BE16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29" i="2"/>
  <c r="BE30" i="2"/>
  <c r="BE31" i="2"/>
  <c r="BE32" i="2"/>
  <c r="BE33" i="2"/>
  <c r="BE34" i="2"/>
  <c r="BE35" i="2"/>
  <c r="BE36" i="2"/>
  <c r="BE37" i="2"/>
  <c r="BE38" i="2"/>
  <c r="BE39" i="2"/>
  <c r="BE40" i="2"/>
  <c r="BE41" i="2"/>
  <c r="BE42" i="2"/>
  <c r="BE43" i="2"/>
  <c r="BE44" i="2"/>
  <c r="BE45" i="2"/>
  <c r="BE46" i="2"/>
  <c r="BE47" i="2"/>
  <c r="BE48" i="2"/>
  <c r="BE49" i="2"/>
  <c r="BE50" i="2"/>
  <c r="BE51" i="2"/>
  <c r="BE52" i="2"/>
  <c r="BE53" i="2"/>
  <c r="BE54" i="2"/>
  <c r="BE55" i="2"/>
  <c r="BE56" i="2"/>
  <c r="BE57" i="2"/>
  <c r="BE58" i="2"/>
  <c r="BE59" i="2"/>
  <c r="BE60" i="2"/>
  <c r="BE61" i="2"/>
  <c r="BE62" i="2"/>
  <c r="BE63" i="2"/>
  <c r="BE64" i="2"/>
  <c r="BE65" i="2"/>
  <c r="BE66" i="2"/>
  <c r="BE67" i="2"/>
  <c r="BE68" i="2"/>
  <c r="BE69" i="2"/>
  <c r="BE70" i="2"/>
  <c r="BE71" i="2"/>
  <c r="BE72" i="2"/>
  <c r="BE73" i="2"/>
  <c r="BE74" i="2"/>
  <c r="BE75" i="2"/>
  <c r="BE76" i="2"/>
  <c r="BE77" i="2"/>
  <c r="BE78" i="2"/>
  <c r="BE79" i="2"/>
  <c r="BE80" i="2"/>
  <c r="BE81" i="2"/>
  <c r="BE82" i="2"/>
  <c r="BE83" i="2"/>
  <c r="BE84" i="2"/>
  <c r="BE85" i="2"/>
  <c r="BE86" i="2"/>
  <c r="BE87" i="2"/>
  <c r="BE88" i="2"/>
  <c r="BE89" i="2"/>
  <c r="BE90" i="2"/>
  <c r="BE91" i="2"/>
  <c r="BE92" i="2"/>
  <c r="BE93" i="2"/>
  <c r="BE94" i="2"/>
  <c r="BE95" i="2"/>
  <c r="BE96" i="2"/>
  <c r="BE97" i="2"/>
  <c r="BE98" i="2"/>
  <c r="BE99" i="2"/>
  <c r="BE100" i="2"/>
  <c r="BE101" i="2"/>
  <c r="BE102" i="2"/>
  <c r="BE7" i="2"/>
  <c r="AK8" i="2"/>
  <c r="AK9" i="2"/>
  <c r="AK10" i="2"/>
  <c r="AK11" i="2"/>
  <c r="AK12" i="2"/>
  <c r="AK13" i="2"/>
  <c r="AK14" i="2"/>
  <c r="AK15" i="2"/>
  <c r="AK16" i="2"/>
  <c r="AK17" i="2"/>
  <c r="AK18" i="2"/>
  <c r="AK19" i="2"/>
  <c r="AK20" i="2"/>
  <c r="AK21" i="2"/>
  <c r="AK22" i="2"/>
  <c r="AK23" i="2"/>
  <c r="AK24" i="2"/>
  <c r="AK25" i="2"/>
  <c r="AK26" i="2"/>
  <c r="AK27" i="2"/>
  <c r="AK28" i="2"/>
  <c r="AK29" i="2"/>
  <c r="AK30" i="2"/>
  <c r="AK31" i="2"/>
  <c r="AK32" i="2"/>
  <c r="AK33" i="2"/>
  <c r="AK34" i="2"/>
  <c r="AK35" i="2"/>
  <c r="AK36" i="2"/>
  <c r="AK37" i="2"/>
  <c r="AK38" i="2"/>
  <c r="AK39" i="2"/>
  <c r="AK40" i="2"/>
  <c r="AK41" i="2"/>
  <c r="AK42" i="2"/>
  <c r="AK43" i="2"/>
  <c r="AK44" i="2"/>
  <c r="AK45" i="2"/>
  <c r="AK46" i="2"/>
  <c r="AK47" i="2"/>
  <c r="AK48" i="2"/>
  <c r="AK49" i="2"/>
  <c r="AK50" i="2"/>
  <c r="AK51" i="2"/>
  <c r="AK52" i="2"/>
  <c r="AK53" i="2"/>
  <c r="AK54" i="2"/>
  <c r="AK55" i="2"/>
  <c r="AK56" i="2"/>
  <c r="AK57" i="2"/>
  <c r="AK58" i="2"/>
  <c r="AK59" i="2"/>
  <c r="AK60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7" i="2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7" i="2"/>
  <c r="BA8" i="2" l="1"/>
  <c r="BA9" i="2"/>
  <c r="BA10" i="2"/>
  <c r="BA11" i="2"/>
  <c r="BA12" i="2"/>
  <c r="BA13" i="2"/>
  <c r="BA14" i="2"/>
  <c r="BA15" i="2"/>
  <c r="BA16" i="2"/>
  <c r="BA17" i="2"/>
  <c r="BA18" i="2"/>
  <c r="BA19" i="2"/>
  <c r="BA20" i="2"/>
  <c r="BA21" i="2"/>
  <c r="BA22" i="2"/>
  <c r="BA23" i="2"/>
  <c r="BA24" i="2"/>
  <c r="BA25" i="2"/>
  <c r="BA26" i="2"/>
  <c r="BA27" i="2"/>
  <c r="BA28" i="2"/>
  <c r="BA29" i="2"/>
  <c r="BA30" i="2"/>
  <c r="BA31" i="2"/>
  <c r="BA32" i="2"/>
  <c r="BA33" i="2"/>
  <c r="BA34" i="2"/>
  <c r="BA35" i="2"/>
  <c r="BA36" i="2"/>
  <c r="BA37" i="2"/>
  <c r="BA38" i="2"/>
  <c r="BA39" i="2"/>
  <c r="BA40" i="2"/>
  <c r="BA41" i="2"/>
  <c r="BA42" i="2"/>
  <c r="BA43" i="2"/>
  <c r="BA44" i="2"/>
  <c r="BA45" i="2"/>
  <c r="BA46" i="2"/>
  <c r="BA47" i="2"/>
  <c r="BA48" i="2"/>
  <c r="BA49" i="2"/>
  <c r="BA50" i="2"/>
  <c r="BA51" i="2"/>
  <c r="BA52" i="2"/>
  <c r="BA53" i="2"/>
  <c r="BA54" i="2"/>
  <c r="BA55" i="2"/>
  <c r="BA56" i="2"/>
  <c r="BA57" i="2"/>
  <c r="BA58" i="2"/>
  <c r="BA59" i="2"/>
  <c r="BA60" i="2"/>
  <c r="BA61" i="2"/>
  <c r="BA62" i="2"/>
  <c r="BA63" i="2"/>
  <c r="BA64" i="2"/>
  <c r="BA65" i="2"/>
  <c r="BA66" i="2"/>
  <c r="BA67" i="2"/>
  <c r="BA68" i="2"/>
  <c r="BA69" i="2"/>
  <c r="BA70" i="2"/>
  <c r="BA71" i="2"/>
  <c r="BA72" i="2"/>
  <c r="BA73" i="2"/>
  <c r="BA74" i="2"/>
  <c r="BA75" i="2"/>
  <c r="BA76" i="2"/>
  <c r="BA77" i="2"/>
  <c r="BA78" i="2"/>
  <c r="BA79" i="2"/>
  <c r="BA80" i="2"/>
  <c r="BA81" i="2"/>
  <c r="BA82" i="2"/>
  <c r="BA83" i="2"/>
  <c r="BA84" i="2"/>
  <c r="BA85" i="2"/>
  <c r="BA86" i="2"/>
  <c r="BA87" i="2"/>
  <c r="BA88" i="2"/>
  <c r="BA89" i="2"/>
  <c r="BA90" i="2"/>
  <c r="BA91" i="2"/>
  <c r="BA92" i="2"/>
  <c r="BA93" i="2"/>
  <c r="BA94" i="2"/>
  <c r="BA95" i="2"/>
  <c r="BA96" i="2"/>
  <c r="BA97" i="2"/>
  <c r="BA98" i="2"/>
  <c r="BA99" i="2"/>
  <c r="BA100" i="2"/>
  <c r="BA101" i="2"/>
  <c r="BA102" i="2"/>
  <c r="BA7" i="2"/>
  <c r="AJ7" i="2"/>
  <c r="AJ10" i="2"/>
  <c r="AJ8" i="2"/>
  <c r="AJ9" i="2"/>
  <c r="AJ12" i="2"/>
  <c r="AJ13" i="2"/>
  <c r="AJ15" i="2"/>
  <c r="AJ16" i="2"/>
  <c r="AJ17" i="2"/>
  <c r="AJ18" i="2"/>
  <c r="AJ19" i="2"/>
  <c r="AJ20" i="2"/>
  <c r="AJ21" i="2"/>
  <c r="AJ22" i="2"/>
  <c r="AJ23" i="2"/>
  <c r="AJ24" i="2"/>
  <c r="AJ25" i="2"/>
  <c r="AJ26" i="2"/>
  <c r="AJ27" i="2"/>
  <c r="AJ28" i="2"/>
  <c r="AJ29" i="2"/>
  <c r="AJ30" i="2"/>
  <c r="AJ31" i="2"/>
  <c r="AJ32" i="2"/>
  <c r="AJ33" i="2"/>
  <c r="AJ34" i="2"/>
  <c r="AJ35" i="2"/>
  <c r="AJ36" i="2"/>
  <c r="AJ37" i="2"/>
  <c r="AJ38" i="2"/>
  <c r="AJ39" i="2"/>
  <c r="AJ40" i="2"/>
  <c r="AJ41" i="2"/>
  <c r="AJ42" i="2"/>
  <c r="AJ43" i="2"/>
  <c r="AJ44" i="2"/>
  <c r="AJ45" i="2"/>
  <c r="AJ46" i="2"/>
  <c r="AJ47" i="2"/>
  <c r="AJ48" i="2"/>
  <c r="AJ49" i="2"/>
  <c r="AJ50" i="2"/>
  <c r="AJ51" i="2"/>
  <c r="AJ52" i="2"/>
  <c r="AJ53" i="2"/>
  <c r="AJ54" i="2"/>
  <c r="AJ55" i="2"/>
  <c r="AJ56" i="2"/>
  <c r="AJ57" i="2"/>
  <c r="AJ58" i="2"/>
  <c r="AJ59" i="2"/>
  <c r="AJ60" i="2"/>
  <c r="AJ61" i="2"/>
  <c r="AJ62" i="2"/>
  <c r="AJ63" i="2"/>
  <c r="AJ64" i="2"/>
  <c r="AJ65" i="2"/>
  <c r="AJ66" i="2"/>
  <c r="AJ67" i="2"/>
  <c r="AJ68" i="2"/>
  <c r="AJ69" i="2"/>
  <c r="AJ70" i="2"/>
  <c r="AJ71" i="2"/>
  <c r="AJ72" i="2"/>
  <c r="AJ73" i="2"/>
  <c r="AJ74" i="2"/>
  <c r="AJ75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94" i="2"/>
  <c r="AJ95" i="2"/>
  <c r="AJ96" i="2"/>
  <c r="AJ97" i="2"/>
  <c r="AJ98" i="2"/>
  <c r="AJ99" i="2"/>
  <c r="AJ100" i="2"/>
  <c r="AJ101" i="2"/>
  <c r="AJ102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L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7" i="2"/>
  <c r="B7" i="2" l="1"/>
  <c r="AJ14" i="2"/>
  <c r="B14" i="2" s="1"/>
  <c r="AJ11" i="2"/>
  <c r="B11" i="2" s="1"/>
  <c r="B43" i="2"/>
  <c r="B35" i="2"/>
  <c r="B27" i="2"/>
  <c r="B19" i="2"/>
  <c r="B17" i="2"/>
  <c r="B9" i="2"/>
  <c r="B30" i="2"/>
  <c r="B37" i="2"/>
  <c r="B44" i="2"/>
  <c r="B36" i="2"/>
  <c r="B28" i="2"/>
  <c r="B98" i="2"/>
  <c r="B90" i="2"/>
  <c r="B82" i="2"/>
  <c r="B74" i="2"/>
  <c r="B66" i="2"/>
  <c r="B58" i="2"/>
  <c r="B50" i="2"/>
  <c r="B42" i="2"/>
  <c r="B34" i="2"/>
  <c r="B26" i="2"/>
  <c r="B18" i="2"/>
  <c r="B10" i="2"/>
  <c r="B101" i="2"/>
  <c r="B93" i="2"/>
  <c r="B85" i="2"/>
  <c r="B77" i="2"/>
  <c r="B69" i="2"/>
  <c r="B61" i="2"/>
  <c r="B53" i="2"/>
  <c r="B20" i="2"/>
  <c r="B12" i="2"/>
  <c r="B100" i="2"/>
  <c r="B92" i="2"/>
  <c r="B84" i="2"/>
  <c r="B76" i="2"/>
  <c r="B68" i="2"/>
  <c r="B60" i="2"/>
  <c r="B52" i="2"/>
  <c r="B97" i="2"/>
  <c r="B89" i="2"/>
  <c r="B81" i="2"/>
  <c r="B73" i="2"/>
  <c r="B65" i="2"/>
  <c r="B57" i="2"/>
  <c r="B49" i="2"/>
  <c r="B99" i="2"/>
  <c r="B91" i="2"/>
  <c r="B83" i="2"/>
  <c r="B75" i="2"/>
  <c r="B67" i="2"/>
  <c r="B59" i="2"/>
  <c r="B51" i="2"/>
  <c r="B96" i="2"/>
  <c r="B88" i="2"/>
  <c r="B80" i="2"/>
  <c r="B72" i="2"/>
  <c r="B64" i="2"/>
  <c r="B56" i="2"/>
  <c r="B48" i="2"/>
  <c r="B95" i="2"/>
  <c r="B87" i="2"/>
  <c r="B79" i="2"/>
  <c r="B71" i="2"/>
  <c r="B63" i="2"/>
  <c r="B47" i="2"/>
  <c r="B39" i="2"/>
  <c r="B31" i="2"/>
  <c r="B15" i="2"/>
  <c r="B102" i="2"/>
  <c r="B94" i="2"/>
  <c r="B86" i="2"/>
  <c r="B78" i="2"/>
  <c r="B70" i="2"/>
  <c r="B62" i="2"/>
  <c r="B54" i="2"/>
  <c r="B55" i="2"/>
  <c r="B41" i="2"/>
  <c r="B33" i="2"/>
  <c r="B25" i="2"/>
  <c r="B24" i="2"/>
  <c r="B32" i="2"/>
  <c r="B40" i="2"/>
  <c r="B16" i="2"/>
  <c r="B8" i="2"/>
  <c r="B46" i="2"/>
  <c r="B38" i="2"/>
  <c r="B22" i="2"/>
  <c r="B23" i="2"/>
  <c r="B45" i="2"/>
  <c r="B29" i="2"/>
  <c r="B21" i="2"/>
  <c r="B13" i="2"/>
</calcChain>
</file>

<file path=xl/sharedStrings.xml><?xml version="1.0" encoding="utf-8"?>
<sst xmlns="http://schemas.openxmlformats.org/spreadsheetml/2006/main" count="4803" uniqueCount="737">
  <si>
    <t>Info primaire</t>
  </si>
  <si>
    <t>Déduit de commerçant</t>
  </si>
  <si>
    <t xml:space="preserve">Info primaire actu </t>
  </si>
  <si>
    <t>Doit etre sur 10 caractères</t>
  </si>
  <si>
    <t>Doit etre sur 5 caractères</t>
  </si>
  <si>
    <t>Doit etre sur 24 caractères</t>
  </si>
  <si>
    <t>Doit etre sur 11 caractères</t>
  </si>
  <si>
    <t>Commerçant</t>
  </si>
  <si>
    <t>Raison sociale</t>
  </si>
  <si>
    <t>SIRET</t>
  </si>
  <si>
    <t>Contrat primo</t>
  </si>
  <si>
    <t>TYPAPPLI</t>
  </si>
  <si>
    <t xml:space="preserve">Nom du commerçant </t>
  </si>
  <si>
    <t>Numéro de compte du rib</t>
  </si>
  <si>
    <t>Adresse</t>
  </si>
  <si>
    <t>ACCOUNT_ID</t>
  </si>
  <si>
    <t>BIC</t>
  </si>
  <si>
    <t>EXTERNAL_IBAN</t>
  </si>
  <si>
    <t>INTERNAL_IBAN</t>
  </si>
  <si>
    <t>CEGID_ID</t>
  </si>
  <si>
    <t>MODE DE VIREMENT</t>
  </si>
  <si>
    <t>ROLLING RESERVE</t>
  </si>
  <si>
    <t>CASHOUT</t>
  </si>
  <si>
    <t>SAS MONEXT PDPSC</t>
  </si>
  <si>
    <t>PDPSC</t>
  </si>
  <si>
    <t xml:space="preserve">MONEXT                  </t>
  </si>
  <si>
    <t>20289045644</t>
  </si>
  <si>
    <t>DC06983215</t>
  </si>
  <si>
    <t>CMBRFR2BARK</t>
  </si>
  <si>
    <t>FR7617028922820289045644093</t>
  </si>
  <si>
    <t>A</t>
  </si>
  <si>
    <t>0.00</t>
  </si>
  <si>
    <t>Oui</t>
  </si>
  <si>
    <t>SAS MONEXT PDP</t>
  </si>
  <si>
    <t xml:space="preserve">PDP  </t>
  </si>
  <si>
    <t>Non</t>
  </si>
  <si>
    <t xml:space="preserve"> </t>
  </si>
  <si>
    <t>SARL LOVINO PDP</t>
  </si>
  <si>
    <t xml:space="preserve">OENODEPOT               </t>
  </si>
  <si>
    <t>05260573540</t>
  </si>
  <si>
    <t>DC07063052</t>
  </si>
  <si>
    <t>FR7617028922820526057354023</t>
  </si>
  <si>
    <t>SARL LOVINO  PDPSC</t>
  </si>
  <si>
    <t>SAS MONEXT  VAD</t>
  </si>
  <si>
    <t xml:space="preserve">VAD  </t>
  </si>
  <si>
    <t>SARL LOVINO VAD</t>
  </si>
  <si>
    <t>GUY DEMARLE VAD</t>
  </si>
  <si>
    <t xml:space="preserve">GUY DEMARLE             </t>
  </si>
  <si>
    <t>02608442940</t>
  </si>
  <si>
    <t>DC08755701</t>
  </si>
  <si>
    <t>CRLYFRPPXXX</t>
  </si>
  <si>
    <t>FR761702892282026084429409</t>
  </si>
  <si>
    <t>Commercant_1_CM</t>
  </si>
  <si>
    <t>DC09255101</t>
  </si>
  <si>
    <t>MOXEFR22XXX</t>
  </si>
  <si>
    <t>Commercant_2_CM</t>
  </si>
  <si>
    <t>DC09255102</t>
  </si>
  <si>
    <t>FR7617028922820260844294094</t>
  </si>
  <si>
    <t>M</t>
  </si>
  <si>
    <t>Commercant_2_bis_CM</t>
  </si>
  <si>
    <t>01234567890</t>
  </si>
  <si>
    <t>DC09255103</t>
  </si>
  <si>
    <t>FR7617028922820123456789087</t>
  </si>
  <si>
    <t>Commercant_3_CM</t>
  </si>
  <si>
    <t>DC09255104</t>
  </si>
  <si>
    <t>Commercant_3_bis_CM</t>
  </si>
  <si>
    <t>12763862845</t>
  </si>
  <si>
    <t>DC09255105</t>
  </si>
  <si>
    <t>FR7617028922821276386284526</t>
  </si>
  <si>
    <t>Autres à créer</t>
  </si>
  <si>
    <t>Lg</t>
  </si>
  <si>
    <t xml:space="preserve">Position </t>
  </si>
  <si>
    <t>Description</t>
  </si>
  <si>
    <t>4 = détail</t>
  </si>
  <si>
    <t>"TB" CTB commerçant</t>
  </si>
  <si>
    <t>O = ouverture, 
M = modification,
F = fermeture,</t>
  </si>
  <si>
    <t xml:space="preserve">Blanc (contrat ouvert).
1 (fermeture standard, le contrat est fermé, mais il peut recevoir des remises tardive pendant un délai (à titre informatif fin de mois suivant la fermeture). C'est la valeur par défaut,
3 (fermeture immédiate, le contrat ne peut plus recevoir de remise à la prochaine vacation).
</t>
  </si>
  <si>
    <t>Ce champ permet d'identifier l'acquéreur,
alimenté avec dans l'ordre du champ 32-CB2A
6 N :BIN VISA (si disponible, sinon zéro)
5 N: code banque acquéreur
cadré à gauche et complété à blanc
NB : Par défaut, le BIN VISA se déduit par défaut du champ E15 du CNFFH65  à partir du code banque de domiciliation,</t>
  </si>
  <si>
    <t>pas de doublon autorisé sur le N° de contrat dans un fichier ( c'est la clé unique du referentiel CTC Monext)</t>
  </si>
  <si>
    <t xml:space="preserve">M : Morale
P : Physique
</t>
  </si>
  <si>
    <t>JJ/MM/AAAA
la donnée est déterminée par la date du traitement Monext</t>
  </si>
  <si>
    <t>par défaut vaut espace</t>
  </si>
  <si>
    <t>V = vente à distance 
espace   = pas de vente à distance (correspond à paiement de proximité)</t>
  </si>
  <si>
    <t>par défaut vaut 1
 '1' : contrat accepte cette option
 '0' : contrat n'accepte pas cette option</t>
  </si>
  <si>
    <t xml:space="preserve">par défaut vaut 0
 '1' : contrat accepte cette option
 '0' : contrat n'accepte pas cette option
nb : cette option est déclarative, il n'y a pas de blocage spécifique </t>
  </si>
  <si>
    <t>par défaut vaut 0
 '1' : contrat accepte cette option
 '0' : contrat n'accepte pas cette option</t>
  </si>
  <si>
    <t>Enseigne</t>
  </si>
  <si>
    <t xml:space="preserve">Département  </t>
  </si>
  <si>
    <t xml:space="preserve">Nom abrégé ville  </t>
  </si>
  <si>
    <t>Lieu où est situé le matériel nécessaire aux transactions de paiement par carte. C'est à cette adresse que le commerçant reçoit automatiquement du C.T.C son approvisionnement en liasses, factures, bordereaux de remises, listes d'oppositions, etc</t>
  </si>
  <si>
    <t>Codes pays ISO numérique3</t>
  </si>
  <si>
    <t xml:space="preserve">1 : si l'adresse de correspondance est renseignée,
0 : si l'adresse de correspondance n'est pas renseignée
</t>
  </si>
  <si>
    <t>Première ligne de l'adresse de correspondance
cette zone devient obligatoire si COD_ADR_CORRESP = 1,</t>
  </si>
  <si>
    <t>Deuxième ligne de l'adresse de correspondance</t>
  </si>
  <si>
    <t>Troisième ligne de l'adresse de correspondance</t>
  </si>
  <si>
    <t>Quatrième ligne de l'adresse de correspondance</t>
  </si>
  <si>
    <t>Cinquième ligne de l'adresse de correspondance
cette zone devient obligatoire si COD_ADR_CORRESP = 1,</t>
  </si>
  <si>
    <t>Sixième ligne de l'adresse de correspondance
cette zone devient obligatoire si COD_ADR_CORRESP = 1,</t>
  </si>
  <si>
    <t>Codes pays ISO numérique3
cette zone devient obligatoire si COD_ADR_CORRESP = 1,</t>
  </si>
  <si>
    <t>code banque de l'EP Monext</t>
  </si>
  <si>
    <t>format : 2 entiers suivis de deux décimales</t>
  </si>
  <si>
    <t>format : 4 entiers suivis de quatre décimales</t>
  </si>
  <si>
    <t>compte de paiement unique par point de vente (Siret)</t>
  </si>
  <si>
    <t>format : 10 entiers suivis de 2 décimales (9999999999,99 )
Ce montant n'est pas signé
Rolling Reserve: montant dont le but est de couvrir les impayés/fraudes éventuels</t>
  </si>
  <si>
    <t>booléen 
valeur 'O' ou 'N'</t>
  </si>
  <si>
    <t>format 2 entiers suivis de 2 décimales (99,99 )
Ce montant n'est pas signé</t>
  </si>
  <si>
    <t>format 3 entiers suivis de 0 décimales (999 )
Ce montant n'est pas signé</t>
  </si>
  <si>
    <t>A = Automatic
M = Manual</t>
  </si>
  <si>
    <t>Nom</t>
  </si>
  <si>
    <t>code enregistrement</t>
  </si>
  <si>
    <t>origine du mouvement contrat commerçant</t>
  </si>
  <si>
    <t>code mouvement contrat commerçant</t>
  </si>
  <si>
    <t xml:space="preserve">motif de fermeture du contrat </t>
  </si>
  <si>
    <t>Bin Banque acquereur + code banque acquereur de gestion du contrat commerçant</t>
  </si>
  <si>
    <t>numéro de contrat commerçant</t>
  </si>
  <si>
    <t xml:space="preserve">identifiant du point de vente
(Numéro de SIRET  )
</t>
  </si>
  <si>
    <t>Personne physique ou morale</t>
  </si>
  <si>
    <t xml:space="preserve">Date ouverture du contrat </t>
  </si>
  <si>
    <t xml:space="preserve">Date modification du contrat </t>
  </si>
  <si>
    <t>code Merchant Category Code</t>
  </si>
  <si>
    <t>code APE (NAF2008)</t>
  </si>
  <si>
    <t>indicateur vente à distance</t>
  </si>
  <si>
    <t>indicateur paiement sans contact</t>
  </si>
  <si>
    <t>indicateur paiement sur internet (E-commerce)</t>
  </si>
  <si>
    <t>indicateur paiement sur internet securisè par 3DS</t>
  </si>
  <si>
    <t>indicateur paiement pour la location de bien ou service</t>
  </si>
  <si>
    <t>indicateur paiement par Wallet</t>
  </si>
  <si>
    <t>Ligne plaque 1</t>
  </si>
  <si>
    <t>Ligne plaque 3 - Département</t>
  </si>
  <si>
    <t>Ligne plaque 3 - Commune</t>
  </si>
  <si>
    <t>Nom ou raison sociale P.D.V.</t>
  </si>
  <si>
    <t>complément du nom (A l’attention de ,,,)</t>
  </si>
  <si>
    <t>Identifiant bâtiment</t>
  </si>
  <si>
    <t xml:space="preserve">Numéro de la voie Bis/Ter Type et Nom de la voie </t>
  </si>
  <si>
    <t>Code postal P.D.V.</t>
  </si>
  <si>
    <t>Commune P.D.V.</t>
  </si>
  <si>
    <t xml:space="preserve">Code pays P.D.V. </t>
  </si>
  <si>
    <t>Numéro de téléphone P.D.V.</t>
  </si>
  <si>
    <t>Présence adresse correspondance</t>
  </si>
  <si>
    <t>nom de l'adhérent</t>
  </si>
  <si>
    <t>Suite nom de l'adhérent</t>
  </si>
  <si>
    <t>Numéro et rue</t>
  </si>
  <si>
    <t>Lieu-dit</t>
  </si>
  <si>
    <t>Code postal</t>
  </si>
  <si>
    <t>Commune</t>
  </si>
  <si>
    <t>Code pays</t>
  </si>
  <si>
    <t>Code banque du RIB</t>
  </si>
  <si>
    <t>Code siège du RIB</t>
  </si>
  <si>
    <t>Numéro de compte du RIB</t>
  </si>
  <si>
    <t>Taux de commission proportionnelle</t>
  </si>
  <si>
    <t>Montant commission minimale</t>
  </si>
  <si>
    <t>Montant commission fixe</t>
  </si>
  <si>
    <t xml:space="preserve">Identifiant du compte de paiement du commerçant </t>
  </si>
  <si>
    <t xml:space="preserve">BIC COMPTE EXTERNE COMMERCANT </t>
  </si>
  <si>
    <t xml:space="preserve">IBAN COMPTE EXTERNE COMMERCANT </t>
  </si>
  <si>
    <t xml:space="preserve">Montant de rolling reserve du commerçant
</t>
  </si>
  <si>
    <t xml:space="preserve">AUTORISATION DE SORTIE DE CASH (O/N) </t>
  </si>
  <si>
    <t xml:space="preserve">SCORING LCBFT COMMERCANT </t>
  </si>
  <si>
    <t xml:space="preserve">RUF de type booléen </t>
  </si>
  <si>
    <t>RUF de type numérique</t>
  </si>
  <si>
    <t xml:space="preserve">CODE REFERENCE CEGID COMMERCANT </t>
  </si>
  <si>
    <t xml:space="preserve">Mode de versement </t>
  </si>
  <si>
    <t>Filler</t>
  </si>
  <si>
    <t>Code</t>
  </si>
  <si>
    <t>MJCM-EP-CODE4</t>
  </si>
  <si>
    <t>MJCM-EP-ORMV</t>
  </si>
  <si>
    <t>MJCM-EP-CDMV</t>
  </si>
  <si>
    <t>MJCM-EP-MOTIF</t>
  </si>
  <si>
    <t>MJCM-EP-CDBQGS</t>
  </si>
  <si>
    <t>MJCM-EP-NUCM</t>
  </si>
  <si>
    <t>MJCM-EP-IDPV</t>
  </si>
  <si>
    <t>MJCM-EP-PHYSMOR</t>
  </si>
  <si>
    <t>MJCM-EP-DATOUV</t>
  </si>
  <si>
    <t>MJCM-EP-DATMODIF</t>
  </si>
  <si>
    <t>MJCM-EP-MCC</t>
  </si>
  <si>
    <t>MJCM-EP-APE</t>
  </si>
  <si>
    <t>MJCM-EP-VAD</t>
  </si>
  <si>
    <t>MJCM-EP-INPMSC</t>
  </si>
  <si>
    <t>MJCM-EP-INPMIT</t>
  </si>
  <si>
    <t>MJCM-EP-INPMIT3D</t>
  </si>
  <si>
    <t>MJCM-EP-IN-PLBS</t>
  </si>
  <si>
    <t>MJCM-EP-INWT</t>
  </si>
  <si>
    <t>MJCM-EP-PLADR1</t>
  </si>
  <si>
    <t>MJCM-EP-PLADR3-DEB</t>
  </si>
  <si>
    <t>MJCM-EP-PLADR3-FIN</t>
  </si>
  <si>
    <t>MJCM-EP-PVAD1</t>
  </si>
  <si>
    <t>MJCM-EP-PVAD2</t>
  </si>
  <si>
    <t>MJCM-EP-PVAD3</t>
  </si>
  <si>
    <t>MJCM-EP-PVAD4</t>
  </si>
  <si>
    <t>MJCM-EP-PVAD6_CODPOS</t>
  </si>
  <si>
    <t>MJCM-EP-PVAD6-BURDIST</t>
  </si>
  <si>
    <t>MJCM-EP-PVAD-PAYS</t>
  </si>
  <si>
    <t>MJCM-EP-PVADNUMTEL</t>
  </si>
  <si>
    <t>MJCM-EP-CODCORRES</t>
  </si>
  <si>
    <t>MJCM-EP-PVADCO1</t>
  </si>
  <si>
    <t>MJCM-EP-PVADCO2</t>
  </si>
  <si>
    <t>MJCM-EP-PVADCO3</t>
  </si>
  <si>
    <t>MJCM-EP-PVADCO4</t>
  </si>
  <si>
    <t>MJCM-EP-PVADCO6-CODPOS</t>
  </si>
  <si>
    <t>MJCM-EP-PVADCO6-BURDIST</t>
  </si>
  <si>
    <t>MJCM-EP-PVADCO-PAYS</t>
  </si>
  <si>
    <t>MJCM-EP-BANDOM</t>
  </si>
  <si>
    <t>MJCM-EP-GUICH</t>
  </si>
  <si>
    <t>MJCM-EP-NUCOBAN</t>
  </si>
  <si>
    <t>MJCM-EP-TAUX</t>
  </si>
  <si>
    <t>MJCM-EP-COMMIN</t>
  </si>
  <si>
    <t>MJCM-EP-COMFIXE</t>
  </si>
  <si>
    <t>MJCM-EP-IDCPCM</t>
  </si>
  <si>
    <t>MJCM-EP-BIC-EXT</t>
  </si>
  <si>
    <t>MJCM-EP-IBAN-EXT</t>
  </si>
  <si>
    <t>MJCM-EP-MT-ROLL</t>
  </si>
  <si>
    <t>MJCM-EP-INSOCK</t>
  </si>
  <si>
    <t>MJCM-EP-SCCM</t>
  </si>
  <si>
    <t>MJCM-EP-RUF1-IN</t>
  </si>
  <si>
    <t>MJCM-EP-RUF2-NM</t>
  </si>
  <si>
    <t>MJCM-EP-RUF3-TX</t>
  </si>
  <si>
    <t>MJCM-EP-RUF4-MD</t>
  </si>
  <si>
    <t>4</t>
  </si>
  <si>
    <t>TB</t>
  </si>
  <si>
    <t>9255002</t>
  </si>
  <si>
    <t>53152017900023</t>
  </si>
  <si>
    <t>10.12.2019</t>
  </si>
  <si>
    <t>1</t>
  </si>
  <si>
    <t>0</t>
  </si>
  <si>
    <t>13</t>
  </si>
  <si>
    <t>AIX EN PROVENC</t>
  </si>
  <si>
    <t xml:space="preserve">                                </t>
  </si>
  <si>
    <t>13290</t>
  </si>
  <si>
    <t xml:space="preserve">AIX EN PROVENCE            </t>
  </si>
  <si>
    <t>250</t>
  </si>
  <si>
    <t>92282</t>
  </si>
  <si>
    <t>0000</t>
  </si>
  <si>
    <t>00000000</t>
  </si>
  <si>
    <t xml:space="preserve">FR91 1756 9000 5035 2532 2484 O18 </t>
  </si>
  <si>
    <t>0061</t>
  </si>
  <si>
    <t>O</t>
  </si>
  <si>
    <t>000</t>
  </si>
  <si>
    <t xml:space="preserve">C0002537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</si>
  <si>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</si>
  <si>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50318500100032</t>
  </si>
  <si>
    <t>0085</t>
  </si>
  <si>
    <t xml:space="preserve">C0009999                      </t>
  </si>
  <si>
    <t>9255001</t>
  </si>
  <si>
    <t/>
  </si>
  <si>
    <t>Mode d'alimentation de ce fichier</t>
  </si>
  <si>
    <t>à copier/coller dans NotePad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</si>
  <si>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</si>
  <si>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</si>
  <si>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</si>
  <si>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</si>
  <si>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</si>
  <si>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</si>
  <si>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</si>
  <si>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</si>
  <si>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</si>
  <si>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</si>
  <si>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</si>
  <si>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</si>
  <si>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</si>
  <si>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</si>
  <si>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</si>
  <si>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</si>
  <si>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</si>
  <si>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</si>
  <si>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</si>
  <si>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</si>
  <si>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</si>
  <si>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</si>
  <si>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</si>
  <si>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</si>
  <si>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</si>
  <si>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</si>
  <si>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</si>
  <si>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</si>
  <si>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</si>
  <si>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</si>
  <si>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</si>
  <si>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</si>
  <si>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</si>
  <si>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</si>
  <si>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</si>
  <si>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</si>
  <si>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</si>
  <si>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</si>
  <si>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</si>
  <si>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</si>
  <si>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</si>
  <si>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ACTU CONCATENE (données de sortie)</t>
  </si>
  <si>
    <t xml:space="preserve">Actu concaténé </t>
  </si>
  <si>
    <t>Actu concerné</t>
  </si>
  <si>
    <t>DONNEES PARAMETRABLES</t>
  </si>
  <si>
    <t xml:space="preserve">ACTU DECOUPE (détails intermédiaires)
</t>
  </si>
  <si>
    <t>10.02.2021</t>
  </si>
  <si>
    <t>Doit etre sur 4 caractères</t>
  </si>
  <si>
    <t>Code marchant category</t>
  </si>
  <si>
    <t>Enregistrement 42</t>
  </si>
  <si>
    <t>Enregistrement 43</t>
  </si>
  <si>
    <t>Enregistrement 44</t>
  </si>
  <si>
    <t>Enregistrement 45</t>
  </si>
  <si>
    <t>Enregistrement 46</t>
  </si>
  <si>
    <t>Enregistrement 47</t>
  </si>
  <si>
    <t>Enregistrement 48</t>
  </si>
  <si>
    <t>Enregistrement 49</t>
  </si>
  <si>
    <t>Enregistrement 50</t>
  </si>
  <si>
    <t>Enregistrement 51</t>
  </si>
  <si>
    <t>Enregistrement 52</t>
  </si>
  <si>
    <t>Enregistrement 53</t>
  </si>
  <si>
    <t>Enregistrement 54</t>
  </si>
  <si>
    <t>Enregistrement 55</t>
  </si>
  <si>
    <t>Enregistrement 56</t>
  </si>
  <si>
    <t>Enregistrement 57</t>
  </si>
  <si>
    <t>Enregistrement 58</t>
  </si>
  <si>
    <t>Enregistrement 59</t>
  </si>
  <si>
    <t>Enregistrement 60</t>
  </si>
  <si>
    <t>Enregistrement 61</t>
  </si>
  <si>
    <t>Enregistrement 62</t>
  </si>
  <si>
    <t>Enregistrement 63</t>
  </si>
  <si>
    <t>Enregistrement 64</t>
  </si>
  <si>
    <t>Enregistrement 65</t>
  </si>
  <si>
    <t>Enregistrement 66</t>
  </si>
  <si>
    <t>Enregistrement 67</t>
  </si>
  <si>
    <t>Enregistrement 68</t>
  </si>
  <si>
    <t>Enregistrement 69</t>
  </si>
  <si>
    <t>Enregistrement 70</t>
  </si>
  <si>
    <t>Enregistrement 71</t>
  </si>
  <si>
    <t>Enregistrement 72</t>
  </si>
  <si>
    <t>Enregistrement 73</t>
  </si>
  <si>
    <t>Enregistrement 74</t>
  </si>
  <si>
    <t>Enregistrement 75</t>
  </si>
  <si>
    <t>Enregistrement 76</t>
  </si>
  <si>
    <t>Enregistrement 77</t>
  </si>
  <si>
    <t>Enregistrement 78</t>
  </si>
  <si>
    <t>Enregistrement 79</t>
  </si>
  <si>
    <t>Enregistrement 80</t>
  </si>
  <si>
    <t>Enregistrement 81</t>
  </si>
  <si>
    <t>Enregistrement 82</t>
  </si>
  <si>
    <t>Enregistrement 83</t>
  </si>
  <si>
    <t>Enregistrement 84</t>
  </si>
  <si>
    <t>Enregistrement 85</t>
  </si>
  <si>
    <t>Enregistrement 86</t>
  </si>
  <si>
    <t>Enregistrement 87</t>
  </si>
  <si>
    <t>Enregistrement 88</t>
  </si>
  <si>
    <t>Enregistrement 89</t>
  </si>
  <si>
    <t>Enregistrement 90</t>
  </si>
  <si>
    <t>Enregistrement 91</t>
  </si>
  <si>
    <t>Enregistrement 92</t>
  </si>
  <si>
    <t>Enregistrement 93</t>
  </si>
  <si>
    <t>Enregistrement 94</t>
  </si>
  <si>
    <t>Enregistrement 95</t>
  </si>
  <si>
    <t>Enregistrement 96</t>
  </si>
  <si>
    <t>Doit etre sur 32 caractères</t>
  </si>
  <si>
    <t xml:space="preserve">Commercant_2_bis_CM             </t>
  </si>
  <si>
    <t xml:space="preserve">Commercant_3_bis_CM             </t>
  </si>
  <si>
    <t xml:space="preserve">260 RUE CLAUDE NICOL            </t>
  </si>
  <si>
    <t xml:space="preserve">30 RUE FREDERIC JOLI            </t>
  </si>
  <si>
    <t xml:space="preserve">59 MARCQ EN BAROE               </t>
  </si>
  <si>
    <t xml:space="preserve">666 RUE JLAUDE VANDA            </t>
  </si>
  <si>
    <t xml:space="preserve">270 RUE FAMILLE LAUR            </t>
  </si>
  <si>
    <t xml:space="preserve">10 RUE CLAUDE NICOLA            </t>
  </si>
  <si>
    <t xml:space="preserve">820 RUE ANDRE AMPERE            </t>
  </si>
  <si>
    <t>0062</t>
  </si>
  <si>
    <t>0063</t>
  </si>
  <si>
    <t>0064</t>
  </si>
  <si>
    <t>0065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</si>
  <si>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</si>
  <si>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</si>
  <si>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</si>
  <si>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</si>
  <si>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</si>
  <si>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</si>
  <si>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</si>
  <si>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</si>
  <si>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</si>
  <si>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</si>
  <si>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</si>
  <si>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</si>
  <si>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</si>
  <si>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</si>
  <si>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</si>
  <si>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</si>
  <si>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</si>
  <si>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</si>
  <si>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</si>
  <si>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</si>
  <si>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</si>
  <si>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</si>
  <si>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</si>
  <si>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</si>
  <si>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</si>
  <si>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</si>
  <si>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</si>
  <si>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</si>
  <si>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</si>
  <si>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 xml:space="preserve">FR76 1558 9297 5300 2819 2724 052 </t>
  </si>
  <si>
    <t xml:space="preserve">FR76 3007 7048 6913 3898 0020 066 </t>
  </si>
  <si>
    <t xml:space="preserve">FR38 3000 2066 1300 0006 1964 X41 </t>
  </si>
  <si>
    <t xml:space="preserve">FR26 1756 9000 4033 3463 5855 A94 </t>
  </si>
  <si>
    <t xml:space="preserve">FR56 1273 9000 7079 3871 7628 B54 </t>
  </si>
  <si>
    <t xml:space="preserve">FR22 3000 3000 4072 4893 8177 F71 </t>
  </si>
  <si>
    <t xml:space="preserve">FR53 1009 6000 4093 1669 8434 C45 </t>
  </si>
  <si>
    <t>Doit etre de 34 caractères</t>
  </si>
  <si>
    <t>Autorisation de sortie de cash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</si>
  <si>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</si>
  <si>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</si>
  <si>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</si>
  <si>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</si>
  <si>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</si>
  <si>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</si>
  <si>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</si>
  <si>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</si>
  <si>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</si>
  <si>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</si>
  <si>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</si>
  <si>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</si>
  <si>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</si>
  <si>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</si>
  <si>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</si>
  <si>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</si>
  <si>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</si>
  <si>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</si>
  <si>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</si>
  <si>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</si>
  <si>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</si>
  <si>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</si>
  <si>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</si>
  <si>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</si>
  <si>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</si>
  <si>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</si>
  <si>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</si>
  <si>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</si>
  <si>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</si>
  <si>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</si>
  <si>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</si>
  <si>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</si>
  <si>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</si>
  <si>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</si>
  <si>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</si>
  <si>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</si>
  <si>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</si>
  <si>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</si>
  <si>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</si>
  <si>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</si>
  <si>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</si>
  <si>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</si>
  <si>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</si>
  <si>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</si>
  <si>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</si>
  <si>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</si>
  <si>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</si>
  <si>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</si>
  <si>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</si>
  <si>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</si>
  <si>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</si>
  <si>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</si>
  <si>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</si>
  <si>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0149</t>
  </si>
  <si>
    <t>0150</t>
  </si>
  <si>
    <t>0151</t>
  </si>
  <si>
    <t>0152</t>
  </si>
  <si>
    <t>0153</t>
  </si>
  <si>
    <t>0154</t>
  </si>
  <si>
    <t>0155</t>
  </si>
  <si>
    <t>0156</t>
  </si>
  <si>
    <t xml:space="preserve">C0002718                      </t>
  </si>
  <si>
    <t xml:space="preserve">C9255101                      </t>
  </si>
  <si>
    <t xml:space="preserve">C9255102                      </t>
  </si>
  <si>
    <t xml:space="preserve">C9255104                      </t>
  </si>
  <si>
    <t>Doit etre sur 30 caractères</t>
  </si>
  <si>
    <t>Doit etre sur 1 caractères</t>
  </si>
  <si>
    <t>9255003</t>
  </si>
  <si>
    <t>9255005</t>
  </si>
  <si>
    <t>9255101</t>
  </si>
  <si>
    <t>9255103</t>
  </si>
  <si>
    <t>9255104</t>
  </si>
  <si>
    <t>9255105</t>
  </si>
  <si>
    <t>49769047900025</t>
  </si>
  <si>
    <t>63152017900023</t>
  </si>
  <si>
    <t>69769047900025</t>
  </si>
  <si>
    <t>69769047990025</t>
  </si>
  <si>
    <t>60318500100032</t>
  </si>
  <si>
    <t>60318500190032</t>
  </si>
  <si>
    <t>Doit etre sur 14 caractères</t>
  </si>
  <si>
    <t xml:space="preserve">SMCTFR2A   </t>
  </si>
  <si>
    <t xml:space="preserve">SAS MONEXT                      </t>
  </si>
  <si>
    <t xml:space="preserve">SARL LOVINO                     </t>
  </si>
  <si>
    <t xml:space="preserve">SAS GUY DEMARLE GD P            </t>
  </si>
  <si>
    <t xml:space="preserve">Commercant_1_CM                 </t>
  </si>
  <si>
    <t xml:space="preserve">Commercant_2_CM                 </t>
  </si>
  <si>
    <t xml:space="preserve">Commercant_3_CM                 </t>
  </si>
  <si>
    <t>Indispensable pour l'actu</t>
  </si>
  <si>
    <t xml:space="preserve">2890456440 </t>
  </si>
  <si>
    <t>Doit etre sur 27 caractères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</si>
  <si>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</si>
  <si>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</si>
  <si>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</si>
  <si>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</si>
  <si>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</si>
  <si>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
Les données actuelles sont présentes dans les listes déroulantes.On peut les changer directement dans la liste déroulante, elle sera actualisée dans les lignes de l'actu. Attention aux nb de caractères.</t>
  </si>
  <si>
    <t xml:space="preserve">     </t>
  </si>
  <si>
    <t>92500017028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</si>
  <si>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</si>
  <si>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</si>
  <si>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</si>
  <si>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</si>
  <si>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</si>
  <si>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</si>
  <si>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</si>
  <si>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</si>
  <si>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</si>
  <si>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</si>
  <si>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</si>
  <si>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</si>
  <si>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60419700180001</t>
  </si>
  <si>
    <t>60519700180001</t>
  </si>
  <si>
    <t>60719700180001</t>
  </si>
  <si>
    <t>60619700180001</t>
  </si>
  <si>
    <t>60819700180001</t>
  </si>
  <si>
    <t>60919700180001</t>
  </si>
  <si>
    <t>9256001</t>
  </si>
  <si>
    <t>9256002</t>
  </si>
  <si>
    <t>9256003</t>
  </si>
  <si>
    <t>9256004</t>
  </si>
  <si>
    <t>9256005</t>
  </si>
  <si>
    <t>9256006</t>
  </si>
  <si>
    <t>9256007</t>
  </si>
  <si>
    <t>9256008</t>
  </si>
  <si>
    <t>9256009</t>
  </si>
  <si>
    <t>9256010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</si>
  <si>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</si>
  <si>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</si>
  <si>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</si>
  <si>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</si>
  <si>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</si>
  <si>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</si>
  <si>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</si>
  <si>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</si>
  <si>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</si>
  <si>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</si>
  <si>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</si>
  <si>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</si>
  <si>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</si>
  <si>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CM_1_RMFEC              </t>
  </si>
  <si>
    <t xml:space="preserve">CM_2_RMFEC              </t>
  </si>
  <si>
    <t xml:space="preserve">CM_3_RMFEC              </t>
  </si>
  <si>
    <t xml:space="preserve">CM_4_RMFEC              </t>
  </si>
  <si>
    <t xml:space="preserve">CM_5_RMFEC              </t>
  </si>
  <si>
    <t xml:space="preserve">CM_6_RMFEC              </t>
  </si>
  <si>
    <t>DC92560001</t>
  </si>
  <si>
    <t>DC92560002</t>
  </si>
  <si>
    <t>DC92560003</t>
  </si>
  <si>
    <t>DC92560004</t>
  </si>
  <si>
    <t>DC92560005</t>
  </si>
  <si>
    <t>DC92560006</t>
  </si>
  <si>
    <t xml:space="preserve">FR53 1009 6000 4093 1669 8434 C57 </t>
  </si>
  <si>
    <t xml:space="preserve">FR53 1009 6000 4093 1669 8434 C55 </t>
  </si>
  <si>
    <t xml:space="preserve">FR53 1009 6000 4093 1669 8434 C52 </t>
  </si>
  <si>
    <t xml:space="preserve">FR53 1009 6000 4093 1669 8434 C51 </t>
  </si>
  <si>
    <t xml:space="preserve">FR53 1009 6000 4093 1669 8434 C49 </t>
  </si>
  <si>
    <t xml:space="preserve">FR53 1009 6000 4093 1669 8434 C46 </t>
  </si>
  <si>
    <t xml:space="preserve">CM_6_RMFEC                      </t>
  </si>
  <si>
    <t xml:space="preserve">CM_5_RMFEC                      </t>
  </si>
  <si>
    <t xml:space="preserve">CM_4_RMFEC                      </t>
  </si>
  <si>
    <t xml:space="preserve">CM_3_RMFEC                      </t>
  </si>
  <si>
    <t xml:space="preserve">CM_2_RMFEC                      </t>
  </si>
  <si>
    <t xml:space="preserve">13 FAUBOURG FIGUEROLLES         </t>
  </si>
  <si>
    <t xml:space="preserve">25 RUE CARNOT                   </t>
  </si>
  <si>
    <t xml:space="preserve">50 RUE DE PALAVAS               </t>
  </si>
  <si>
    <t xml:space="preserve">20 AVENUE DE TOULOUSE           </t>
  </si>
  <si>
    <t xml:space="preserve">43 RUE CLEMENCE                 </t>
  </si>
  <si>
    <t xml:space="preserve">20 RUE JEAN JAURES              </t>
  </si>
  <si>
    <t xml:space="preserve">CM_1_RMFEC                      </t>
  </si>
  <si>
    <t xml:space="preserve">C9256006                      </t>
  </si>
  <si>
    <t xml:space="preserve">C9256005                      </t>
  </si>
  <si>
    <t xml:space="preserve">C9256004                      </t>
  </si>
  <si>
    <t xml:space="preserve">C9256003                      </t>
  </si>
  <si>
    <t xml:space="preserve">C9256002                      </t>
  </si>
  <si>
    <t xml:space="preserve">C9256001                      </t>
  </si>
  <si>
    <t xml:space="preserve">      17028</t>
  </si>
  <si>
    <t>Doit etre sur 7 caractères</t>
  </si>
  <si>
    <t>Type vente</t>
  </si>
  <si>
    <t>Doit être sur 1 caractère</t>
  </si>
  <si>
    <t>V</t>
  </si>
  <si>
    <t xml:space="preserve">CM_7_RMFEC                      </t>
  </si>
  <si>
    <t xml:space="preserve">CM_8_RMFEC                      </t>
  </si>
  <si>
    <t xml:space="preserve">CM_9_RMFEC                     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</si>
  <si>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</si>
  <si>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</si>
  <si>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</si>
  <si>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</si>
  <si>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</si>
  <si>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</si>
  <si>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</si>
  <si>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</si>
  <si>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CM_10_RMFEC VAD</t>
  </si>
  <si>
    <t>CM_11_RMFEC PDP</t>
  </si>
  <si>
    <t>CM_11_RMFEC VAD</t>
  </si>
  <si>
    <t>CM_12_RMFEC VAD</t>
  </si>
  <si>
    <t>60920700180001</t>
  </si>
  <si>
    <t>60921700180001</t>
  </si>
  <si>
    <t>60922700180001</t>
  </si>
  <si>
    <t>60923700180001</t>
  </si>
  <si>
    <t>60924700180001</t>
  </si>
  <si>
    <t>60925700180001</t>
  </si>
  <si>
    <t>9256011</t>
  </si>
  <si>
    <t>9256012</t>
  </si>
  <si>
    <t>9256013</t>
  </si>
  <si>
    <t>9256014</t>
  </si>
  <si>
    <t>9256015</t>
  </si>
  <si>
    <t>9256016</t>
  </si>
  <si>
    <t>9256017</t>
  </si>
  <si>
    <t>9256018</t>
  </si>
  <si>
    <t>9256019</t>
  </si>
  <si>
    <t>9256020</t>
  </si>
  <si>
    <t xml:space="preserve">CM_7_RMFEC              </t>
  </si>
  <si>
    <t xml:space="preserve">CM_8_RMFEC              </t>
  </si>
  <si>
    <t xml:space="preserve">CM_9_RMFEC              </t>
  </si>
  <si>
    <t xml:space="preserve">CM_10_RMFEC              </t>
  </si>
  <si>
    <t xml:space="preserve">CM_11_RMFEC              </t>
  </si>
  <si>
    <t xml:space="preserve">CM_12_RMFEC              </t>
  </si>
  <si>
    <t xml:space="preserve">20 RUE CARDINALE                </t>
  </si>
  <si>
    <t xml:space="preserve">10 RUE SALLIER                  </t>
  </si>
  <si>
    <t xml:space="preserve">50 RUE MAZARINE                 </t>
  </si>
  <si>
    <t xml:space="preserve">1 RUE AUDE                      </t>
  </si>
  <si>
    <t xml:space="preserve">50 RUE MONCLAR                  </t>
  </si>
  <si>
    <t xml:space="preserve">8 RUE LOUBET                    </t>
  </si>
  <si>
    <t xml:space="preserve">C9256007                      </t>
  </si>
  <si>
    <t xml:space="preserve">C9256008                      </t>
  </si>
  <si>
    <t xml:space="preserve">C9256009                      </t>
  </si>
  <si>
    <t xml:space="preserve">C9256010                      </t>
  </si>
  <si>
    <t xml:space="preserve">C9256011                      </t>
  </si>
  <si>
    <t xml:space="preserve">C9256012                      </t>
  </si>
  <si>
    <t>DC92560007</t>
  </si>
  <si>
    <t>DC92560008</t>
  </si>
  <si>
    <t>DC92560009</t>
  </si>
  <si>
    <t>DC92560010</t>
  </si>
  <si>
    <t>DC92560011</t>
  </si>
  <si>
    <t>DC92560012</t>
  </si>
  <si>
    <t>28293060129</t>
  </si>
  <si>
    <t>28293060130</t>
  </si>
  <si>
    <t>28293060131</t>
  </si>
  <si>
    <t>28293060132</t>
  </si>
  <si>
    <t>28293060133</t>
  </si>
  <si>
    <t>28293060134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</si>
  <si>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</si>
  <si>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</si>
  <si>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</si>
  <si>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</si>
  <si>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</si>
  <si>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</si>
  <si>
    <t xml:space="preserve">CM_10_RMFEC                     </t>
  </si>
  <si>
    <t xml:space="preserve">CM_11_RMFEC                     </t>
  </si>
  <si>
    <t xml:space="preserve">CM_12_RMFEC                     </t>
  </si>
  <si>
    <t xml:space="preserve">FR53 1009 6000 4093 1669 8434 C60 </t>
  </si>
  <si>
    <t xml:space="preserve">FR53 1009 6000 4093 1669 8434 C63 </t>
  </si>
  <si>
    <t xml:space="preserve">FR53 1009 6000 4093 1669 8434 C62 </t>
  </si>
  <si>
    <t xml:space="preserve">FR53 1009 6000 4093 1669 8434 C61 </t>
  </si>
  <si>
    <t xml:space="preserve">FR53 1009 6000 4093 1669 8434 C59 </t>
  </si>
  <si>
    <t xml:space="preserve">FR53 1009 6000 4093 1669 8434 C58 </t>
  </si>
  <si>
    <t>CM_13_RMFEC PDPSC</t>
  </si>
  <si>
    <t xml:space="preserve">CM_13_RMFEC PDP </t>
  </si>
  <si>
    <t>CM_13_RMFEC VAD</t>
  </si>
  <si>
    <t>CM_14_RMFEC PDP</t>
  </si>
  <si>
    <t>CM_14_RMFEC VAD</t>
  </si>
  <si>
    <t>CM_15_RMFEC VAD</t>
  </si>
  <si>
    <t>CM_16_RMFEC PDPSC</t>
  </si>
  <si>
    <t xml:space="preserve">CM_16_RMFEC PDP </t>
  </si>
  <si>
    <t>CM_16_RMFEC VAD</t>
  </si>
  <si>
    <t>CM_17_RMFEC PDP</t>
  </si>
  <si>
    <t>CM_17_RMFEC VAD</t>
  </si>
  <si>
    <t>CM_18_RMFEC VAD</t>
  </si>
  <si>
    <t xml:space="preserve">CM_13_RMFEC                     </t>
  </si>
  <si>
    <t xml:space="preserve">CM_14_RMFEC                     </t>
  </si>
  <si>
    <t xml:space="preserve">CM_15_RMFEC                     </t>
  </si>
  <si>
    <t xml:space="preserve">CM_16_RMFEC                     </t>
  </si>
  <si>
    <t xml:space="preserve">CM_17_RMFEC                     </t>
  </si>
  <si>
    <t>60926700180001</t>
  </si>
  <si>
    <t>60927700180001</t>
  </si>
  <si>
    <t>60928700180001</t>
  </si>
  <si>
    <t>60929700180001</t>
  </si>
  <si>
    <t>60930700180001</t>
  </si>
  <si>
    <t xml:space="preserve">CM_18_RMFEC                     </t>
  </si>
  <si>
    <t>60931700180001</t>
  </si>
  <si>
    <t>9256021</t>
  </si>
  <si>
    <t>9256022</t>
  </si>
  <si>
    <t>9256023</t>
  </si>
  <si>
    <t>9256024</t>
  </si>
  <si>
    <t>9256025</t>
  </si>
  <si>
    <t>9256026</t>
  </si>
  <si>
    <t>9256027</t>
  </si>
  <si>
    <t>9256028</t>
  </si>
  <si>
    <t>9256029</t>
  </si>
  <si>
    <t>9256030</t>
  </si>
  <si>
    <t>DC92560013</t>
  </si>
  <si>
    <t>DC92560014</t>
  </si>
  <si>
    <t>DC92560015</t>
  </si>
  <si>
    <t>DC92560016</t>
  </si>
  <si>
    <t>DC92560017</t>
  </si>
  <si>
    <t>DC92560018</t>
  </si>
  <si>
    <t>28293060135</t>
  </si>
  <si>
    <t>28293060136</t>
  </si>
  <si>
    <t>28293060137</t>
  </si>
  <si>
    <t>28293060138</t>
  </si>
  <si>
    <t>28293060139</t>
  </si>
  <si>
    <t xml:space="preserve">C9256013                      </t>
  </si>
  <si>
    <t xml:space="preserve">C9256014                      </t>
  </si>
  <si>
    <t xml:space="preserve">C9256015                      </t>
  </si>
  <si>
    <t xml:space="preserve">C9256016                      </t>
  </si>
  <si>
    <t xml:space="preserve">C9256017                      </t>
  </si>
  <si>
    <t xml:space="preserve">C9256018                      </t>
  </si>
  <si>
    <t xml:space="preserve">FR53 1009 6000 4093 1669 8434 C64 </t>
  </si>
  <si>
    <t xml:space="preserve">FR53 1009 6000 4093 1669 8434 C65 </t>
  </si>
  <si>
    <t xml:space="preserve">FR53 1009 6000 4093 1669 8434 C66 </t>
  </si>
  <si>
    <t xml:space="preserve">FR53 1009 6000 4093 1669 8434 C67 </t>
  </si>
  <si>
    <t xml:space="preserve">FR53 1009 6000 4093 1669 8434 C68 </t>
  </si>
  <si>
    <t xml:space="preserve">FR53 1009 6000 4093 1669 8434 C69 </t>
  </si>
  <si>
    <t>FR7617028922821276386284539</t>
  </si>
  <si>
    <t>FR7617028922821276386284540</t>
  </si>
  <si>
    <t>FR7617028922821276386284541</t>
  </si>
  <si>
    <t>FR7617028922821276386284542</t>
  </si>
  <si>
    <t>FR7617028922821276386284543</t>
  </si>
  <si>
    <t>FR7617028922821276386284544</t>
  </si>
  <si>
    <t xml:space="preserve">15 RUE DE RETHEL                </t>
  </si>
  <si>
    <t xml:space="preserve">5 RUE DU POIDS DU ROI           </t>
  </si>
  <si>
    <t xml:space="preserve">27 AVENUE DE LA CROIX           </t>
  </si>
  <si>
    <t xml:space="preserve">78 RUE DE LA FIGAIRASSE         </t>
  </si>
  <si>
    <t xml:space="preserve">16 RUE DE LA CANTAPERDRIX       </t>
  </si>
  <si>
    <t xml:space="preserve">132 RUE VINCENT EUVRARD         </t>
  </si>
  <si>
    <t xml:space="preserve">CM_18_RMFEC             </t>
  </si>
  <si>
    <t xml:space="preserve">CM_13_RMFEC             </t>
  </si>
  <si>
    <t xml:space="preserve">CM_14_RMFEC             </t>
  </si>
  <si>
    <t xml:space="preserve">CM_17_RMFEC             </t>
  </si>
  <si>
    <t xml:space="preserve">CM_16_RMFEC             </t>
  </si>
  <si>
    <t xml:space="preserve">CM_15_RMFEC             </t>
  </si>
  <si>
    <t>9256120</t>
  </si>
  <si>
    <t>CM_12_2RMFEC VAD</t>
  </si>
  <si>
    <t xml:space="preserve">CM_12_2RMFEC                    </t>
  </si>
  <si>
    <t xml:space="preserve">CM_12_2RMFEC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</si>
</sst>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3" borderId="0" xfId="0" applyFill="1"/>
    <xf numFmtId="0" fontId="0" fillId="4" borderId="0" xfId="0" applyFill="1"/>
    <xf numFmtId="0" fontId="2" fillId="0" borderId="0" xfId="0" applyFont="1" applyBorder="1"/>
    <xf numFmtId="49" fontId="0" fillId="0" borderId="0" xfId="0" applyNumberFormat="1" applyBorder="1"/>
    <xf numFmtId="49" fontId="0" fillId="0" borderId="0" xfId="0" applyNumberFormat="1"/>
    <xf numFmtId="0" fontId="0" fillId="0" borderId="0" xfId="0"/>
    <xf numFmtId="0" fontId="7" fillId="9" borderId="1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/>
    </xf>
    <xf numFmtId="0" fontId="0" fillId="0" borderId="0" xfId="0"/>
    <xf numFmtId="0" fontId="2" fillId="0" borderId="0" xfId="0" applyNumberFormat="1" applyFont="1" applyFill="1"/>
    <xf numFmtId="0" fontId="2" fillId="2" borderId="1" xfId="0" applyFont="1" applyFill="1" applyBorder="1" applyAlignment="1">
      <alignment horizontal="left"/>
    </xf>
    <xf numFmtId="0" fontId="0" fillId="7" borderId="0" xfId="0" applyFill="1" applyBorder="1"/>
    <xf numFmtId="0" fontId="3" fillId="0" borderId="0" xfId="0" applyFont="1" applyFill="1" applyAlignment="1">
      <alignment vertical="center" wrapText="1"/>
    </xf>
    <xf numFmtId="0" fontId="2" fillId="2" borderId="0" xfId="0" applyNumberFormat="1" applyFont="1" applyFill="1" applyBorder="1"/>
    <xf numFmtId="0" fontId="4" fillId="2" borderId="1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/>
    </xf>
    <xf numFmtId="0" fontId="0" fillId="0" borderId="0" xfId="0" applyFill="1"/>
    <xf numFmtId="0" fontId="0" fillId="0" borderId="0" xfId="0" applyBorder="1"/>
    <xf numFmtId="0" fontId="0" fillId="0" borderId="0" xfId="0" applyNumberFormat="1" applyFill="1" applyBorder="1"/>
    <xf numFmtId="0" fontId="0" fillId="4" borderId="0" xfId="0" applyFill="1"/>
    <xf numFmtId="0" fontId="0" fillId="7" borderId="0" xfId="0" applyNumberFormat="1" applyFill="1" applyBorder="1"/>
    <xf numFmtId="0" fontId="0" fillId="7" borderId="0" xfId="0" applyFill="1" applyBorder="1"/>
    <xf numFmtId="0" fontId="2" fillId="0" borderId="0" xfId="0" applyFont="1" applyBorder="1"/>
    <xf numFmtId="0" fontId="0" fillId="0" borderId="0" xfId="0" applyNumberFormat="1"/>
    <xf numFmtId="0" fontId="2" fillId="0" borderId="0" xfId="0" applyFont="1" applyFill="1" applyBorder="1" applyAlignment="1">
      <alignment vertical="center"/>
    </xf>
    <xf numFmtId="0" fontId="2" fillId="2" borderId="0" xfId="0" applyNumberFormat="1" applyFont="1" applyFill="1" applyBorder="1"/>
    <xf numFmtId="0" fontId="2" fillId="2" borderId="1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3" fillId="6" borderId="0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left" vertical="center" wrapText="1"/>
    </xf>
    <xf numFmtId="0" fontId="0" fillId="8" borderId="2" xfId="0" applyFill="1" applyBorder="1" applyAlignment="1">
      <alignment wrapText="1"/>
    </xf>
    <xf numFmtId="0" fontId="0" fillId="8" borderId="2" xfId="0" applyFont="1" applyFill="1" applyBorder="1" applyAlignment="1">
      <alignment horizontal="left" vertical="center"/>
    </xf>
    <xf numFmtId="0" fontId="3" fillId="5" borderId="0" xfId="0" applyFont="1" applyFill="1" applyBorder="1" applyAlignment="1">
      <alignment vertical="center"/>
    </xf>
    <xf numFmtId="0" fontId="0" fillId="0" borderId="0" xfId="0"/>
    <xf numFmtId="0" fontId="7" fillId="9" borderId="1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NumberFormat="1" applyFill="1" applyBorder="1" applyAlignment="1">
      <alignment horizontal="left" vertical="center"/>
    </xf>
    <xf numFmtId="0" fontId="0" fillId="0" borderId="0" xfId="0" applyNumberFormat="1" applyBorder="1"/>
    <xf numFmtId="49" fontId="0" fillId="0" borderId="0" xfId="0" applyNumberFormat="1" applyAlignment="1">
      <alignment horizontal="left"/>
    </xf>
    <xf numFmtId="49" fontId="0" fillId="0" borderId="0" xfId="0" applyNumberFormat="1" applyFill="1" applyBorder="1"/>
    <xf numFmtId="49" fontId="0" fillId="0" borderId="0" xfId="0" applyNumberForma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left" vertical="center"/>
    </xf>
    <xf numFmtId="49" fontId="0" fillId="0" borderId="0" xfId="0" applyNumberFormat="1" applyFill="1"/>
    <xf numFmtId="0" fontId="0" fillId="0" borderId="0" xfId="0" applyNumberFormat="1" applyFill="1"/>
  </cellXfs>
  <cellStyles count="2">
    <cellStyle name="Milliers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59999389629810485"/>
  </sheetPr>
  <dimension ref="A1:BG506"/>
  <sheetViews>
    <sheetView workbookViewId="0">
      <selection activeCell="B7" sqref="B7"/>
    </sheetView>
  </sheetViews>
  <sheetFormatPr baseColWidth="10" defaultRowHeight="15" x14ac:dyDescent="0.25"/>
  <cols>
    <col min="1" max="1" width="16.28515625" style="9" bestFit="1" customWidth="1"/>
    <col min="2" max="2" width="25.42578125" style="9" customWidth="1"/>
    <col min="3" max="3" width="33.42578125" style="9" customWidth="1"/>
    <col min="4" max="4" width="14.5703125" style="39" customWidth="1"/>
    <col min="5" max="5" width="10.7109375" style="22" customWidth="1"/>
    <col min="7" max="7" width="17.5703125" bestFit="1" customWidth="1"/>
    <col min="12" max="12" width="24.42578125" bestFit="1" customWidth="1"/>
    <col min="14" max="14" width="25.28515625" customWidth="1"/>
    <col min="18" max="18" width="11.42578125" customWidth="1"/>
    <col min="19" max="19" width="11.5703125" bestFit="1" customWidth="1"/>
    <col min="20" max="20" width="17.85546875" bestFit="1" customWidth="1"/>
    <col min="24" max="24" width="16.28515625" bestFit="1" customWidth="1"/>
    <col min="27" max="27" width="46.5703125" customWidth="1"/>
    <col min="28" max="28" width="26.140625" bestFit="1" customWidth="1"/>
    <col min="32" max="32" width="21.28515625" bestFit="1" customWidth="1"/>
    <col min="34" max="34" width="23.85546875" customWidth="1"/>
    <col min="36" max="36" width="48.42578125" bestFit="1" customWidth="1"/>
    <col min="49" max="49" width="19.28515625" customWidth="1"/>
    <col min="50" max="51" width="24.140625" bestFit="1" customWidth="1"/>
    <col min="52" max="52" width="18.5703125" customWidth="1"/>
    <col min="58" max="58" width="10.85546875" style="29"/>
  </cols>
  <sheetData>
    <row r="1" spans="1:59" s="9" customFormat="1" ht="19.5" customHeight="1" x14ac:dyDescent="0.25">
      <c r="A1" s="38" t="s">
        <v>287</v>
      </c>
      <c r="B1" s="38"/>
      <c r="C1" s="34" t="s">
        <v>290</v>
      </c>
      <c r="D1" s="34"/>
      <c r="E1" s="37" t="s">
        <v>291</v>
      </c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>
        <f>LEN(AB7)</f>
        <v>32</v>
      </c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</row>
    <row r="2" spans="1:59" ht="18.75" x14ac:dyDescent="0.25">
      <c r="A2" s="16"/>
      <c r="B2" s="20"/>
      <c r="C2" s="30"/>
      <c r="D2" s="30"/>
      <c r="E2" s="35" t="s">
        <v>70</v>
      </c>
      <c r="F2" s="10">
        <v>1</v>
      </c>
      <c r="G2" s="10">
        <v>2</v>
      </c>
      <c r="H2" s="10">
        <v>1</v>
      </c>
      <c r="I2" s="10">
        <v>1</v>
      </c>
      <c r="J2" s="10">
        <v>11</v>
      </c>
      <c r="K2" s="40">
        <v>7</v>
      </c>
      <c r="L2" s="40">
        <v>14</v>
      </c>
      <c r="M2" s="40">
        <v>1</v>
      </c>
      <c r="N2" s="40">
        <v>10</v>
      </c>
      <c r="O2" s="40">
        <v>10</v>
      </c>
      <c r="P2" s="40">
        <v>4</v>
      </c>
      <c r="Q2" s="40">
        <v>5</v>
      </c>
      <c r="R2" s="40">
        <v>1</v>
      </c>
      <c r="S2" s="40">
        <v>1</v>
      </c>
      <c r="T2" s="40">
        <v>1</v>
      </c>
      <c r="U2" s="40">
        <v>1</v>
      </c>
      <c r="V2" s="40">
        <v>1</v>
      </c>
      <c r="W2" s="40">
        <v>1</v>
      </c>
      <c r="X2" s="40">
        <v>16</v>
      </c>
      <c r="Y2" s="40">
        <v>2</v>
      </c>
      <c r="Z2" s="40">
        <v>14</v>
      </c>
      <c r="AA2" s="40">
        <v>32</v>
      </c>
      <c r="AB2" s="40">
        <v>32</v>
      </c>
      <c r="AC2" s="40">
        <v>32</v>
      </c>
      <c r="AD2" s="40">
        <v>32</v>
      </c>
      <c r="AE2" s="40">
        <v>5</v>
      </c>
      <c r="AF2" s="40">
        <v>27</v>
      </c>
      <c r="AG2" s="40">
        <v>3</v>
      </c>
      <c r="AH2" s="40">
        <v>13</v>
      </c>
      <c r="AI2" s="40">
        <v>1</v>
      </c>
      <c r="AJ2" s="40">
        <v>32</v>
      </c>
      <c r="AK2" s="40">
        <v>32</v>
      </c>
      <c r="AL2" s="40">
        <v>32</v>
      </c>
      <c r="AM2" s="40">
        <v>32</v>
      </c>
      <c r="AN2" s="40">
        <v>5</v>
      </c>
      <c r="AO2" s="40">
        <v>27</v>
      </c>
      <c r="AP2" s="40">
        <v>3</v>
      </c>
      <c r="AQ2" s="40">
        <v>5</v>
      </c>
      <c r="AR2" s="40">
        <v>5</v>
      </c>
      <c r="AS2" s="40">
        <v>11</v>
      </c>
      <c r="AT2" s="40">
        <v>4</v>
      </c>
      <c r="AU2" s="40">
        <v>8</v>
      </c>
      <c r="AV2" s="40">
        <v>8</v>
      </c>
      <c r="AW2" s="40">
        <v>10</v>
      </c>
      <c r="AX2" s="40">
        <v>11</v>
      </c>
      <c r="AY2" s="40">
        <v>34</v>
      </c>
      <c r="AZ2" s="40">
        <v>12</v>
      </c>
      <c r="BA2" s="40">
        <v>1</v>
      </c>
      <c r="BB2" s="40">
        <v>4</v>
      </c>
      <c r="BC2" s="40">
        <v>1</v>
      </c>
      <c r="BD2" s="40">
        <v>3</v>
      </c>
      <c r="BE2" s="40">
        <v>30</v>
      </c>
      <c r="BF2" s="40">
        <v>1</v>
      </c>
      <c r="BG2" s="10">
        <v>1907</v>
      </c>
    </row>
    <row r="3" spans="1:59" ht="18.75" x14ac:dyDescent="0.25">
      <c r="A3" s="16"/>
      <c r="B3" s="20"/>
      <c r="C3" s="30"/>
      <c r="D3" s="30"/>
      <c r="E3" s="35" t="s">
        <v>71</v>
      </c>
      <c r="F3" s="10">
        <v>1</v>
      </c>
      <c r="G3" s="10">
        <v>2</v>
      </c>
      <c r="H3" s="10">
        <v>4</v>
      </c>
      <c r="I3" s="10">
        <v>5</v>
      </c>
      <c r="J3" s="10">
        <v>6</v>
      </c>
      <c r="K3" s="10">
        <v>17</v>
      </c>
      <c r="L3" s="40">
        <v>24</v>
      </c>
      <c r="M3" s="40">
        <v>38</v>
      </c>
      <c r="N3" s="40">
        <v>39</v>
      </c>
      <c r="O3" s="40">
        <v>49</v>
      </c>
      <c r="P3" s="40">
        <v>59</v>
      </c>
      <c r="Q3" s="40">
        <v>63</v>
      </c>
      <c r="R3" s="40">
        <v>68</v>
      </c>
      <c r="S3" s="40">
        <v>69</v>
      </c>
      <c r="T3" s="40">
        <v>70</v>
      </c>
      <c r="U3" s="40">
        <v>71</v>
      </c>
      <c r="V3" s="40">
        <v>72</v>
      </c>
      <c r="W3" s="40">
        <v>73</v>
      </c>
      <c r="X3" s="40">
        <v>74</v>
      </c>
      <c r="Y3" s="40">
        <v>90</v>
      </c>
      <c r="Z3" s="40">
        <v>92</v>
      </c>
      <c r="AA3" s="40">
        <v>106</v>
      </c>
      <c r="AB3" s="40">
        <v>138</v>
      </c>
      <c r="AC3" s="40">
        <v>170</v>
      </c>
      <c r="AD3" s="40">
        <v>202</v>
      </c>
      <c r="AE3" s="40">
        <v>234</v>
      </c>
      <c r="AF3" s="40">
        <v>239</v>
      </c>
      <c r="AG3" s="40">
        <v>266</v>
      </c>
      <c r="AH3" s="40">
        <v>269</v>
      </c>
      <c r="AI3" s="40">
        <v>282</v>
      </c>
      <c r="AJ3" s="40">
        <v>283</v>
      </c>
      <c r="AK3" s="40">
        <v>315</v>
      </c>
      <c r="AL3" s="40">
        <v>347</v>
      </c>
      <c r="AM3" s="40">
        <v>379</v>
      </c>
      <c r="AN3" s="40">
        <v>411</v>
      </c>
      <c r="AO3" s="40">
        <v>416</v>
      </c>
      <c r="AP3" s="40">
        <v>443</v>
      </c>
      <c r="AQ3" s="40">
        <v>446</v>
      </c>
      <c r="AR3" s="40">
        <v>451</v>
      </c>
      <c r="AS3" s="40">
        <v>456</v>
      </c>
      <c r="AT3" s="40">
        <v>467</v>
      </c>
      <c r="AU3" s="40">
        <v>471</v>
      </c>
      <c r="AV3" s="40">
        <v>479</v>
      </c>
      <c r="AW3" s="40">
        <v>487</v>
      </c>
      <c r="AX3" s="40">
        <v>497</v>
      </c>
      <c r="AY3" s="40">
        <v>508</v>
      </c>
      <c r="AZ3" s="40">
        <v>542</v>
      </c>
      <c r="BA3" s="40">
        <v>554</v>
      </c>
      <c r="BB3" s="40">
        <v>555</v>
      </c>
      <c r="BC3" s="40">
        <v>559</v>
      </c>
      <c r="BD3" s="40">
        <v>560</v>
      </c>
      <c r="BE3" s="40">
        <v>563</v>
      </c>
      <c r="BF3" s="40">
        <v>593</v>
      </c>
      <c r="BG3" s="10">
        <v>594</v>
      </c>
    </row>
    <row r="4" spans="1:59" ht="41.45" customHeight="1" x14ac:dyDescent="0.25">
      <c r="A4" s="16"/>
      <c r="B4" s="20"/>
      <c r="C4" s="30"/>
      <c r="D4" s="30"/>
      <c r="E4" s="35" t="s">
        <v>72</v>
      </c>
      <c r="F4" s="10" t="s">
        <v>73</v>
      </c>
      <c r="G4" s="10" t="s">
        <v>74</v>
      </c>
      <c r="H4" s="10" t="s">
        <v>75</v>
      </c>
      <c r="I4" s="10" t="s">
        <v>76</v>
      </c>
      <c r="J4" s="10" t="s">
        <v>77</v>
      </c>
      <c r="K4" s="10" t="s">
        <v>78</v>
      </c>
      <c r="L4" s="40"/>
      <c r="M4" s="40" t="s">
        <v>79</v>
      </c>
      <c r="N4" s="40" t="s">
        <v>80</v>
      </c>
      <c r="O4" s="40" t="s">
        <v>80</v>
      </c>
      <c r="P4" s="40"/>
      <c r="Q4" s="40" t="s">
        <v>81</v>
      </c>
      <c r="R4" s="40" t="s">
        <v>82</v>
      </c>
      <c r="S4" s="40" t="s">
        <v>83</v>
      </c>
      <c r="T4" s="40" t="s">
        <v>84</v>
      </c>
      <c r="U4" s="40" t="s">
        <v>84</v>
      </c>
      <c r="V4" s="40" t="s">
        <v>85</v>
      </c>
      <c r="W4" s="40" t="s">
        <v>85</v>
      </c>
      <c r="X4" s="40" t="s">
        <v>86</v>
      </c>
      <c r="Y4" s="40" t="s">
        <v>87</v>
      </c>
      <c r="Z4" s="40" t="s">
        <v>88</v>
      </c>
      <c r="AA4" s="40" t="s">
        <v>89</v>
      </c>
      <c r="AB4" s="40"/>
      <c r="AC4" s="40"/>
      <c r="AD4" s="40"/>
      <c r="AE4" s="40"/>
      <c r="AF4" s="40"/>
      <c r="AG4" s="40" t="s">
        <v>90</v>
      </c>
      <c r="AH4" s="40"/>
      <c r="AI4" s="40" t="s">
        <v>91</v>
      </c>
      <c r="AJ4" s="40" t="s">
        <v>92</v>
      </c>
      <c r="AK4" s="40" t="s">
        <v>93</v>
      </c>
      <c r="AL4" s="40" t="s">
        <v>94</v>
      </c>
      <c r="AM4" s="40" t="s">
        <v>95</v>
      </c>
      <c r="AN4" s="40" t="s">
        <v>96</v>
      </c>
      <c r="AO4" s="40" t="s">
        <v>97</v>
      </c>
      <c r="AP4" s="40" t="s">
        <v>98</v>
      </c>
      <c r="AQ4" s="40" t="s">
        <v>99</v>
      </c>
      <c r="AR4" s="40"/>
      <c r="AS4" s="40"/>
      <c r="AT4" s="40" t="s">
        <v>100</v>
      </c>
      <c r="AU4" s="40" t="s">
        <v>101</v>
      </c>
      <c r="AV4" s="40" t="s">
        <v>101</v>
      </c>
      <c r="AW4" s="40"/>
      <c r="AX4" s="40" t="s">
        <v>102</v>
      </c>
      <c r="AY4" s="40" t="s">
        <v>102</v>
      </c>
      <c r="AZ4" s="40" t="s">
        <v>103</v>
      </c>
      <c r="BA4" s="40" t="s">
        <v>104</v>
      </c>
      <c r="BB4" s="40" t="s">
        <v>105</v>
      </c>
      <c r="BC4" s="40" t="s">
        <v>104</v>
      </c>
      <c r="BD4" s="40" t="s">
        <v>106</v>
      </c>
      <c r="BE4" s="40"/>
      <c r="BF4" s="40" t="s">
        <v>107</v>
      </c>
      <c r="BG4" s="10"/>
    </row>
    <row r="5" spans="1:59" ht="50.45" customHeight="1" x14ac:dyDescent="0.25">
      <c r="A5" s="18" t="s">
        <v>244</v>
      </c>
      <c r="B5" s="19" t="s">
        <v>245</v>
      </c>
      <c r="C5" s="33" t="s">
        <v>497</v>
      </c>
      <c r="D5" s="33"/>
      <c r="E5" s="35" t="s">
        <v>108</v>
      </c>
      <c r="F5" s="10" t="s">
        <v>109</v>
      </c>
      <c r="G5" s="10" t="s">
        <v>110</v>
      </c>
      <c r="H5" s="10" t="s">
        <v>111</v>
      </c>
      <c r="I5" s="10" t="s">
        <v>112</v>
      </c>
      <c r="J5" s="10" t="s">
        <v>113</v>
      </c>
      <c r="K5" s="10" t="s">
        <v>114</v>
      </c>
      <c r="L5" s="40" t="s">
        <v>115</v>
      </c>
      <c r="M5" s="40" t="s">
        <v>116</v>
      </c>
      <c r="N5" s="40" t="s">
        <v>117</v>
      </c>
      <c r="O5" s="40" t="s">
        <v>118</v>
      </c>
      <c r="P5" s="40" t="s">
        <v>119</v>
      </c>
      <c r="Q5" s="40" t="s">
        <v>120</v>
      </c>
      <c r="R5" s="40" t="s">
        <v>121</v>
      </c>
      <c r="S5" s="40" t="s">
        <v>122</v>
      </c>
      <c r="T5" s="40" t="s">
        <v>123</v>
      </c>
      <c r="U5" s="40" t="s">
        <v>124</v>
      </c>
      <c r="V5" s="40" t="s">
        <v>125</v>
      </c>
      <c r="W5" s="40" t="s">
        <v>126</v>
      </c>
      <c r="X5" s="40" t="s">
        <v>127</v>
      </c>
      <c r="Y5" s="40" t="s">
        <v>128</v>
      </c>
      <c r="Z5" s="40" t="s">
        <v>129</v>
      </c>
      <c r="AA5" s="40" t="s">
        <v>130</v>
      </c>
      <c r="AB5" s="40" t="s">
        <v>131</v>
      </c>
      <c r="AC5" s="40" t="s">
        <v>132</v>
      </c>
      <c r="AD5" s="40" t="s">
        <v>133</v>
      </c>
      <c r="AE5" s="40" t="s">
        <v>134</v>
      </c>
      <c r="AF5" s="40" t="s">
        <v>135</v>
      </c>
      <c r="AG5" s="40" t="s">
        <v>136</v>
      </c>
      <c r="AH5" s="40" t="s">
        <v>137</v>
      </c>
      <c r="AI5" s="40" t="s">
        <v>138</v>
      </c>
      <c r="AJ5" s="40" t="s">
        <v>139</v>
      </c>
      <c r="AK5" s="40" t="s">
        <v>140</v>
      </c>
      <c r="AL5" s="40" t="s">
        <v>141</v>
      </c>
      <c r="AM5" s="40" t="s">
        <v>142</v>
      </c>
      <c r="AN5" s="40" t="s">
        <v>143</v>
      </c>
      <c r="AO5" s="40" t="s">
        <v>144</v>
      </c>
      <c r="AP5" s="40" t="s">
        <v>145</v>
      </c>
      <c r="AQ5" s="40" t="s">
        <v>146</v>
      </c>
      <c r="AR5" s="40" t="s">
        <v>147</v>
      </c>
      <c r="AS5" s="40" t="s">
        <v>148</v>
      </c>
      <c r="AT5" s="40" t="s">
        <v>149</v>
      </c>
      <c r="AU5" s="40" t="s">
        <v>150</v>
      </c>
      <c r="AV5" s="40" t="s">
        <v>151</v>
      </c>
      <c r="AW5" s="40" t="s">
        <v>152</v>
      </c>
      <c r="AX5" s="40" t="s">
        <v>153</v>
      </c>
      <c r="AY5" s="40" t="s">
        <v>154</v>
      </c>
      <c r="AZ5" s="40" t="s">
        <v>155</v>
      </c>
      <c r="BA5" s="40" t="s">
        <v>156</v>
      </c>
      <c r="BB5" s="40" t="s">
        <v>157</v>
      </c>
      <c r="BC5" s="40" t="s">
        <v>158</v>
      </c>
      <c r="BD5" s="40" t="s">
        <v>159</v>
      </c>
      <c r="BE5" s="40" t="s">
        <v>160</v>
      </c>
      <c r="BF5" s="40" t="s">
        <v>161</v>
      </c>
      <c r="BG5" s="10" t="s">
        <v>162</v>
      </c>
    </row>
    <row r="6" spans="1:59" ht="45" x14ac:dyDescent="0.25">
      <c r="A6" s="14" t="s">
        <v>289</v>
      </c>
      <c r="B6" s="21" t="s">
        <v>288</v>
      </c>
      <c r="C6" s="32" t="s">
        <v>7</v>
      </c>
      <c r="D6" s="32" t="s">
        <v>401</v>
      </c>
      <c r="E6" s="35" t="s">
        <v>163</v>
      </c>
      <c r="F6" s="10" t="s">
        <v>164</v>
      </c>
      <c r="G6" s="10" t="s">
        <v>165</v>
      </c>
      <c r="H6" s="10" t="s">
        <v>166</v>
      </c>
      <c r="I6" s="10" t="s">
        <v>167</v>
      </c>
      <c r="J6" s="10" t="s">
        <v>168</v>
      </c>
      <c r="K6" s="10" t="s">
        <v>169</v>
      </c>
      <c r="L6" s="40" t="s">
        <v>170</v>
      </c>
      <c r="M6" s="40" t="s">
        <v>171</v>
      </c>
      <c r="N6" s="40" t="s">
        <v>172</v>
      </c>
      <c r="O6" s="40" t="s">
        <v>173</v>
      </c>
      <c r="P6" s="40" t="s">
        <v>174</v>
      </c>
      <c r="Q6" s="40" t="s">
        <v>175</v>
      </c>
      <c r="R6" s="40" t="s">
        <v>176</v>
      </c>
      <c r="S6" s="40" t="s">
        <v>177</v>
      </c>
      <c r="T6" s="40" t="s">
        <v>178</v>
      </c>
      <c r="U6" s="40" t="s">
        <v>179</v>
      </c>
      <c r="V6" s="40" t="s">
        <v>180</v>
      </c>
      <c r="W6" s="40" t="s">
        <v>181</v>
      </c>
      <c r="X6" s="40" t="s">
        <v>182</v>
      </c>
      <c r="Y6" s="40" t="s">
        <v>183</v>
      </c>
      <c r="Z6" s="40" t="s">
        <v>184</v>
      </c>
      <c r="AA6" s="40" t="s">
        <v>185</v>
      </c>
      <c r="AB6" s="40" t="s">
        <v>186</v>
      </c>
      <c r="AC6" s="40" t="s">
        <v>187</v>
      </c>
      <c r="AD6" s="40" t="s">
        <v>188</v>
      </c>
      <c r="AE6" s="40" t="s">
        <v>189</v>
      </c>
      <c r="AF6" s="40" t="s">
        <v>190</v>
      </c>
      <c r="AG6" s="40" t="s">
        <v>191</v>
      </c>
      <c r="AH6" s="40" t="s">
        <v>192</v>
      </c>
      <c r="AI6" s="40" t="s">
        <v>193</v>
      </c>
      <c r="AJ6" s="40" t="s">
        <v>194</v>
      </c>
      <c r="AK6" s="40" t="s">
        <v>195</v>
      </c>
      <c r="AL6" s="40" t="s">
        <v>196</v>
      </c>
      <c r="AM6" s="40" t="s">
        <v>197</v>
      </c>
      <c r="AN6" s="40" t="s">
        <v>198</v>
      </c>
      <c r="AO6" s="40" t="s">
        <v>199</v>
      </c>
      <c r="AP6" s="40" t="s">
        <v>200</v>
      </c>
      <c r="AQ6" s="40" t="s">
        <v>201</v>
      </c>
      <c r="AR6" s="40" t="s">
        <v>202</v>
      </c>
      <c r="AS6" s="40" t="s">
        <v>203</v>
      </c>
      <c r="AT6" s="40" t="s">
        <v>204</v>
      </c>
      <c r="AU6" s="40" t="s">
        <v>205</v>
      </c>
      <c r="AV6" s="40" t="s">
        <v>206</v>
      </c>
      <c r="AW6" s="40" t="s">
        <v>207</v>
      </c>
      <c r="AX6" s="40" t="s">
        <v>208</v>
      </c>
      <c r="AY6" s="40" t="s">
        <v>209</v>
      </c>
      <c r="AZ6" s="40" t="s">
        <v>210</v>
      </c>
      <c r="BA6" s="40" t="s">
        <v>211</v>
      </c>
      <c r="BB6" s="40" t="s">
        <v>212</v>
      </c>
      <c r="BC6" s="40" t="s">
        <v>213</v>
      </c>
      <c r="BD6" s="40" t="s">
        <v>214</v>
      </c>
      <c r="BE6" s="40" t="s">
        <v>215</v>
      </c>
      <c r="BF6" s="40" t="s">
        <v>216</v>
      </c>
      <c r="BG6" s="10" t="s">
        <v>162</v>
      </c>
    </row>
    <row r="7" spans="1:59" x14ac:dyDescent="0.25">
      <c r="A7" s="17" t="s">
        <v>246</v>
      </c>
      <c r="B7" s="15" t="str">
        <f>CONCATENATE(F7,G7,H7,I7,J7,K7,L7,M7,N7,O7,P7,Q7,R7,S7,T7,U7,V7,W7,X7,Y7,Z7,AA7,AB7,AC7,AD7,AE7,AF7,AG7,AH7,AI7,AJ7,AK7,AL7,AM7,AN7,AO7,AP7,AQ7,AR7,AS7,AT7,AU7,AV7,AW7,AX7,AY7,AZ7,BA7,BB7,BC7,BD7,BE7,BF7,BG7)</f>
        <v xml:space="preserve">4TBM       17028925602060925700180001M10.12.201910.02.20219465     V 0000CM_12_RMFEC     13AIX EN PROVENCCM_12_RMFEC                     8 RUE LOUBET                                                                                    13290AIX EN PROVENCE            25089045644093111CM_12_RMFEC                     8 RUE LOUBET                                                                                    13290AIX EN PROVENCE            25017028922827638628453800000000000000000000DC92560012MOXEFR22XXXFR53 1009 6000 4093 1669 8434 C63 000000020000O0061O000C9256012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" s="26" t="s">
        <v>596</v>
      </c>
      <c r="D7" s="26" t="s">
        <v>32</v>
      </c>
      <c r="E7" s="11" t="s">
        <v>243</v>
      </c>
      <c r="F7" s="42" t="s">
        <v>217</v>
      </c>
      <c r="G7" s="42" t="s">
        <v>218</v>
      </c>
      <c r="H7" s="42" t="s">
        <v>58</v>
      </c>
      <c r="I7" s="42" t="s">
        <v>36</v>
      </c>
      <c r="J7" s="47" t="s">
        <v>577</v>
      </c>
      <c r="K7" s="42" t="str">
        <f>VLOOKUP(C7,'Listes déroulantes'!A:D,4,FALSE)</f>
        <v>9256020</v>
      </c>
      <c r="L7" s="42" t="str">
        <f>VLOOKUP(C7,'Listes déroulantes'!A:C,3,FALSE)</f>
        <v>60925700180001</v>
      </c>
      <c r="M7" s="42" t="s">
        <v>58</v>
      </c>
      <c r="N7" s="42" t="s">
        <v>221</v>
      </c>
      <c r="O7" s="42" t="s">
        <v>292</v>
      </c>
      <c r="P7" s="42">
        <f>VLOOKUP(C7,'Listes déroulantes'!A:O,15,FALSE)</f>
        <v>9465</v>
      </c>
      <c r="Q7" s="42" t="s">
        <v>498</v>
      </c>
      <c r="R7" s="42" t="str">
        <f>IF(VLOOKUP(C7,'Listes déroulantes'!A:H,8,FALSE)="VAD  ","V"," ")</f>
        <v>V</v>
      </c>
      <c r="S7" s="42" t="str">
        <f>IF(VLOOKUP(C7,'Listes déroulantes'!A:H,6,FALSE)="PDPSC","1"," ")</f>
        <v xml:space="preserve"> </v>
      </c>
      <c r="T7" s="42" t="s">
        <v>223</v>
      </c>
      <c r="U7" s="42" t="s">
        <v>223</v>
      </c>
      <c r="V7" s="42" t="s">
        <v>223</v>
      </c>
      <c r="W7" s="42" t="s">
        <v>223</v>
      </c>
      <c r="X7" s="42" t="str">
        <f>LEFT(VLOOKUP(C7,'Listes déroulantes'!A:I,9,FALSE),16)</f>
        <v xml:space="preserve">CM_12_RMFEC     </v>
      </c>
      <c r="Y7" s="42" t="s">
        <v>224</v>
      </c>
      <c r="Z7" s="42" t="s">
        <v>225</v>
      </c>
      <c r="AA7" s="42" t="str">
        <f>VLOOKUP(C7,'Listes déroulantes'!A:B,2,FALSE)</f>
        <v xml:space="preserve">CM_12_RMFEC                     </v>
      </c>
      <c r="AB7" s="42" t="str">
        <f>VLOOKUP(C7,'Listes déroulantes'!A:E,5,FALSE)</f>
        <v xml:space="preserve">8 RUE LOUBET                    </v>
      </c>
      <c r="AC7" s="42" t="s">
        <v>226</v>
      </c>
      <c r="AD7" s="42" t="s">
        <v>226</v>
      </c>
      <c r="AE7" s="42" t="s">
        <v>227</v>
      </c>
      <c r="AF7" s="42" t="s">
        <v>228</v>
      </c>
      <c r="AG7" s="42" t="s">
        <v>229</v>
      </c>
      <c r="AH7" s="48">
        <v>8904564409311</v>
      </c>
      <c r="AI7" s="42" t="s">
        <v>222</v>
      </c>
      <c r="AJ7" s="42" t="str">
        <f>VLOOKUP(C7,'Listes déroulantes'!A:B,2,FALSE)</f>
        <v xml:space="preserve">CM_12_RMFEC                     </v>
      </c>
      <c r="AK7" s="42" t="str">
        <f>VLOOKUP(C7,'Listes déroulantes'!A:G,5,FALSE)</f>
        <v xml:space="preserve">8 RUE LOUBET                    </v>
      </c>
      <c r="AL7" s="42" t="s">
        <v>226</v>
      </c>
      <c r="AM7" s="42" t="s">
        <v>226</v>
      </c>
      <c r="AN7" s="42" t="s">
        <v>227</v>
      </c>
      <c r="AO7" s="42" t="s">
        <v>228</v>
      </c>
      <c r="AP7" s="42" t="s">
        <v>229</v>
      </c>
      <c r="AQ7" s="42">
        <v>17028</v>
      </c>
      <c r="AR7" s="42" t="s">
        <v>230</v>
      </c>
      <c r="AS7" s="42" t="str">
        <f>RIGHT(VLOOKUP(C7,'Listes déroulantes'!A:N,14,FALSE),11)</f>
        <v>76386284538</v>
      </c>
      <c r="AT7" s="42" t="s">
        <v>231</v>
      </c>
      <c r="AU7" s="42" t="s">
        <v>232</v>
      </c>
      <c r="AV7" s="42" t="s">
        <v>232</v>
      </c>
      <c r="AW7" s="42" t="str">
        <f>VLOOKUP(C7,'Listes déroulantes'!A:K,10,FALSE)</f>
        <v>DC92560012</v>
      </c>
      <c r="AX7" s="42" t="str">
        <f>VLOOKUP(C7,'Listes déroulantes'!A:L,12,FALSE)</f>
        <v>MOXEFR22XXX</v>
      </c>
      <c r="AY7" s="42" t="str">
        <f>VLOOKUP(C7,'Listes déroulantes'!A:M,13,FALSE)</f>
        <v xml:space="preserve">FR53 1009 6000 4093 1669 8434 C63 </v>
      </c>
      <c r="AZ7" s="42" t="str">
        <f>REPT(0,12-LEN(SUBSTITUTE(VLOOKUP(C7,'Listes déroulantes'!A:P,16,FALSE), ".", "")))&amp;SUBSTITUTE(VLOOKUP(C7,'Listes déroulantes'!A:P,16,FALSE), ".", "")</f>
        <v>000000020000</v>
      </c>
      <c r="BA7" s="42" t="str">
        <f t="shared" ref="BA7:BA38" si="0">IF(D7="Oui","O","N")</f>
        <v>O</v>
      </c>
      <c r="BB7" s="42" t="s">
        <v>234</v>
      </c>
      <c r="BC7" s="42" t="s">
        <v>235</v>
      </c>
      <c r="BD7" s="42" t="s">
        <v>236</v>
      </c>
      <c r="BE7" s="42" t="str">
        <f>VLOOKUP(C7,'Listes déroulantes'!A:G,7,FALSE)</f>
        <v xml:space="preserve">C9256012                      </v>
      </c>
      <c r="BF7" s="43" t="str">
        <f>VLOOKUP(C7,'Listes déroulantes'!A:N,6,FALSE)</f>
        <v>A</v>
      </c>
      <c r="BG7" s="42" t="s">
        <v>238</v>
      </c>
    </row>
    <row r="8" spans="1:59" x14ac:dyDescent="0.25">
      <c r="A8" s="17" t="s">
        <v>247</v>
      </c>
      <c r="B8" s="27" t="str">
        <f t="shared" ref="B8:B71" si="1">CONCATENATE(F8,G8,H8,I8,J8,K8,L8,M8,N8,O8,P8,Q8,R8,S8,T8,U8,V8,W8,X8,Y8,Z8,AA8,AB8,AC8,AD8,AE8,AF8,AG8,AH8,AI8,AJ8,AK8,AL8,AM8,AN8,AO8,AP8,AQ8,AR8,AS8,AT8,AU8,AV8,AW8,AX8,AY8,AZ8,BA8,BB8,BC8,BD8,BE8,BF8,BG8)</f>
        <v xml:space="preserve">4TBM       17028925602160926700180001M10.12.201910.02.20219466       0000CM_13_RMFEC     13AIX EN PROVENCCM_13_RMFEC                     15 RUE DE RETHEL                                                                                13290AIX EN PROVENCE            25089045644093121CM_13_RMFEC                     15 RUE DE RETHEL                                                                                13290AIX EN PROVENCE            25017028922827638628453900000000000000000000DC92560013MOXEFR22XXXFR53 1009 6000 4093 1669 8434 C64 000000020000O0062O000C9256013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" s="26" t="s">
        <v>659</v>
      </c>
      <c r="D8" s="26" t="s">
        <v>32</v>
      </c>
      <c r="E8" s="11" t="s">
        <v>243</v>
      </c>
      <c r="F8" s="42" t="s">
        <v>217</v>
      </c>
      <c r="G8" s="42" t="s">
        <v>218</v>
      </c>
      <c r="H8" s="42" t="s">
        <v>58</v>
      </c>
      <c r="I8" s="42" t="s">
        <v>36</v>
      </c>
      <c r="J8" s="47" t="s">
        <v>577</v>
      </c>
      <c r="K8" s="42" t="str">
        <f>VLOOKUP(C8,'Listes déroulantes'!A:D,4,FALSE)</f>
        <v>9256021</v>
      </c>
      <c r="L8" s="42" t="str">
        <f>VLOOKUP(C8,'Listes déroulantes'!A:C,3,FALSE)</f>
        <v>60926700180001</v>
      </c>
      <c r="M8" s="42" t="s">
        <v>58</v>
      </c>
      <c r="N8" s="42" t="s">
        <v>221</v>
      </c>
      <c r="O8" s="42" t="s">
        <v>292</v>
      </c>
      <c r="P8" s="42">
        <f>VLOOKUP(C8,'Listes déroulantes'!A:O,15,FALSE)</f>
        <v>9466</v>
      </c>
      <c r="Q8" s="42" t="s">
        <v>498</v>
      </c>
      <c r="R8" s="42" t="str">
        <f>IF(VLOOKUP(C8,'Listes déroulantes'!A:H,8,FALSE)="VAD  ","V"," ")</f>
        <v xml:space="preserve"> </v>
      </c>
      <c r="S8" s="42" t="str">
        <f>IF(VLOOKUP(C8,'Listes déroulantes'!A:H,6,FALSE)="PDPSC","1"," ")</f>
        <v xml:space="preserve"> </v>
      </c>
      <c r="T8" s="42" t="s">
        <v>223</v>
      </c>
      <c r="U8" s="42" t="s">
        <v>223</v>
      </c>
      <c r="V8" s="42" t="s">
        <v>223</v>
      </c>
      <c r="W8" s="42" t="s">
        <v>223</v>
      </c>
      <c r="X8" s="42" t="str">
        <f>LEFT(VLOOKUP(C8,'Listes déroulantes'!A:I,9,FALSE),16)</f>
        <v xml:space="preserve">CM_13_RMFEC     </v>
      </c>
      <c r="Y8" s="42" t="s">
        <v>224</v>
      </c>
      <c r="Z8" s="42" t="s">
        <v>225</v>
      </c>
      <c r="AA8" s="42" t="str">
        <f>VLOOKUP(C8,'Listes déroulantes'!A:B,2,FALSE)</f>
        <v xml:space="preserve">CM_13_RMFEC                     </v>
      </c>
      <c r="AB8" s="42" t="str">
        <f>VLOOKUP(C8,'Listes déroulantes'!A:E,5,FALSE)</f>
        <v xml:space="preserve">15 RUE DE RETHEL                </v>
      </c>
      <c r="AC8" s="42" t="s">
        <v>226</v>
      </c>
      <c r="AD8" s="42" t="s">
        <v>226</v>
      </c>
      <c r="AE8" s="42" t="s">
        <v>227</v>
      </c>
      <c r="AF8" s="42" t="s">
        <v>228</v>
      </c>
      <c r="AG8" s="42" t="s">
        <v>229</v>
      </c>
      <c r="AH8" s="48">
        <v>8904564409312</v>
      </c>
      <c r="AI8" s="42" t="s">
        <v>222</v>
      </c>
      <c r="AJ8" s="42" t="str">
        <f>VLOOKUP(C8,'Listes déroulantes'!A:B,2,FALSE)</f>
        <v xml:space="preserve">CM_13_RMFEC                     </v>
      </c>
      <c r="AK8" s="42" t="str">
        <f>VLOOKUP(C8,'Listes déroulantes'!A:G,5,FALSE)</f>
        <v xml:space="preserve">15 RUE DE RETHEL                </v>
      </c>
      <c r="AL8" s="42" t="s">
        <v>226</v>
      </c>
      <c r="AM8" s="42" t="s">
        <v>226</v>
      </c>
      <c r="AN8" s="42" t="s">
        <v>227</v>
      </c>
      <c r="AO8" s="42" t="s">
        <v>228</v>
      </c>
      <c r="AP8" s="42" t="s">
        <v>229</v>
      </c>
      <c r="AQ8" s="42">
        <v>17028</v>
      </c>
      <c r="AR8" s="42" t="s">
        <v>230</v>
      </c>
      <c r="AS8" s="42" t="str">
        <f>RIGHT(VLOOKUP(C8,'Listes déroulantes'!A:N,14,FALSE),11)</f>
        <v>76386284539</v>
      </c>
      <c r="AT8" s="42" t="s">
        <v>231</v>
      </c>
      <c r="AU8" s="42" t="s">
        <v>232</v>
      </c>
      <c r="AV8" s="42" t="s">
        <v>232</v>
      </c>
      <c r="AW8" s="42" t="str">
        <f>VLOOKUP(C8,'Listes déroulantes'!A:K,10,FALSE)</f>
        <v>DC92560013</v>
      </c>
      <c r="AX8" s="42" t="str">
        <f>VLOOKUP(C8,'Listes déroulantes'!A:L,12,FALSE)</f>
        <v>MOXEFR22XXX</v>
      </c>
      <c r="AY8" s="42" t="str">
        <f>VLOOKUP(C8,'Listes déroulantes'!A:M,13,FALSE)</f>
        <v xml:space="preserve">FR53 1009 6000 4093 1669 8434 C64 </v>
      </c>
      <c r="AZ8" s="42" t="str">
        <f>REPT(0,12-LEN(SUBSTITUTE(VLOOKUP(C8,'Listes déroulantes'!A:P,16,FALSE), ".", "")))&amp;SUBSTITUTE(VLOOKUP(C8,'Listes déroulantes'!A:P,16,FALSE), ".", "")</f>
        <v>000000020000</v>
      </c>
      <c r="BA8" s="42" t="str">
        <f t="shared" si="0"/>
        <v>O</v>
      </c>
      <c r="BB8" s="42" t="s">
        <v>360</v>
      </c>
      <c r="BC8" s="42" t="s">
        <v>235</v>
      </c>
      <c r="BD8" s="42" t="s">
        <v>236</v>
      </c>
      <c r="BE8" s="42" t="str">
        <f>VLOOKUP(C8,'Listes déroulantes'!A:G,7,FALSE)</f>
        <v xml:space="preserve">C9256013                      </v>
      </c>
      <c r="BF8" s="43" t="str">
        <f>VLOOKUP(C8,'Listes déroulantes'!A:N,6,FALSE)</f>
        <v>A</v>
      </c>
      <c r="BG8" s="42" t="s">
        <v>238</v>
      </c>
    </row>
    <row r="9" spans="1:59" x14ac:dyDescent="0.25">
      <c r="A9" s="17" t="s">
        <v>248</v>
      </c>
      <c r="B9" s="27" t="str">
        <f t="shared" si="1"/>
        <v xml:space="preserve">4TBM       17028925602260926700180001M10.12.201910.02.20219466     V 0000CM_13_RMFEC     13AIX EN PROVENCCM_13_RMFEC                     15 RUE DE RETHEL                                                                                13290AIX EN PROVENCE            25089045644093131CM_13_RMFEC                     15 RUE DE RETHEL                                                                                13290AIX EN PROVENCE            25017028922827638628453900000000000000000000DC92560013MOXEFR22XXXFR53 1009 6000 4093 1669 8434 C64 000000020000O0063O000C9256013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" s="26" t="s">
        <v>660</v>
      </c>
      <c r="D9" s="26" t="s">
        <v>32</v>
      </c>
      <c r="E9" s="11" t="s">
        <v>243</v>
      </c>
      <c r="F9" s="42" t="s">
        <v>217</v>
      </c>
      <c r="G9" s="42" t="s">
        <v>218</v>
      </c>
      <c r="H9" s="42" t="s">
        <v>58</v>
      </c>
      <c r="I9" s="42" t="s">
        <v>36</v>
      </c>
      <c r="J9" s="47" t="s">
        <v>577</v>
      </c>
      <c r="K9" s="42" t="str">
        <f>VLOOKUP(C9,'Listes déroulantes'!A:D,4,FALSE)</f>
        <v>9256022</v>
      </c>
      <c r="L9" s="42" t="str">
        <f>VLOOKUP(C9,'Listes déroulantes'!A:C,3,FALSE)</f>
        <v>60926700180001</v>
      </c>
      <c r="M9" s="42" t="s">
        <v>58</v>
      </c>
      <c r="N9" s="42" t="s">
        <v>221</v>
      </c>
      <c r="O9" s="42" t="s">
        <v>292</v>
      </c>
      <c r="P9" s="42">
        <f>VLOOKUP(C9,'Listes déroulantes'!A:O,15,FALSE)</f>
        <v>9466</v>
      </c>
      <c r="Q9" s="42" t="s">
        <v>498</v>
      </c>
      <c r="R9" s="42" t="str">
        <f>IF(VLOOKUP(C9,'Listes déroulantes'!A:H,8,FALSE)="VAD  ","V"," ")</f>
        <v>V</v>
      </c>
      <c r="S9" s="42" t="str">
        <f>IF(VLOOKUP(C9,'Listes déroulantes'!A:H,6,FALSE)="PDPSC","1"," ")</f>
        <v xml:space="preserve"> </v>
      </c>
      <c r="T9" s="42" t="s">
        <v>223</v>
      </c>
      <c r="U9" s="42" t="s">
        <v>223</v>
      </c>
      <c r="V9" s="42" t="s">
        <v>223</v>
      </c>
      <c r="W9" s="42" t="s">
        <v>223</v>
      </c>
      <c r="X9" s="42" t="str">
        <f>LEFT(VLOOKUP(C9,'Listes déroulantes'!A:I,9,FALSE),16)</f>
        <v xml:space="preserve">CM_13_RMFEC     </v>
      </c>
      <c r="Y9" s="42" t="s">
        <v>224</v>
      </c>
      <c r="Z9" s="42" t="s">
        <v>225</v>
      </c>
      <c r="AA9" s="42" t="str">
        <f>VLOOKUP(C9,'Listes déroulantes'!A:B,2,FALSE)</f>
        <v xml:space="preserve">CM_13_RMFEC                     </v>
      </c>
      <c r="AB9" s="42" t="str">
        <f>VLOOKUP(C9,'Listes déroulantes'!A:E,5,FALSE)</f>
        <v xml:space="preserve">15 RUE DE RETHEL                </v>
      </c>
      <c r="AC9" s="42" t="s">
        <v>226</v>
      </c>
      <c r="AD9" s="42" t="s">
        <v>226</v>
      </c>
      <c r="AE9" s="42" t="s">
        <v>227</v>
      </c>
      <c r="AF9" s="42" t="s">
        <v>228</v>
      </c>
      <c r="AG9" s="42" t="s">
        <v>229</v>
      </c>
      <c r="AH9" s="48">
        <v>8904564409313</v>
      </c>
      <c r="AI9" s="42" t="s">
        <v>222</v>
      </c>
      <c r="AJ9" s="42" t="str">
        <f>VLOOKUP(C9,'Listes déroulantes'!A:B,2,FALSE)</f>
        <v xml:space="preserve">CM_13_RMFEC                     </v>
      </c>
      <c r="AK9" s="42" t="str">
        <f>VLOOKUP(C9,'Listes déroulantes'!A:G,5,FALSE)</f>
        <v xml:space="preserve">15 RUE DE RETHEL                </v>
      </c>
      <c r="AL9" s="42" t="s">
        <v>226</v>
      </c>
      <c r="AM9" s="42" t="s">
        <v>226</v>
      </c>
      <c r="AN9" s="42" t="s">
        <v>227</v>
      </c>
      <c r="AO9" s="42" t="s">
        <v>228</v>
      </c>
      <c r="AP9" s="42" t="s">
        <v>229</v>
      </c>
      <c r="AQ9" s="42">
        <v>17028</v>
      </c>
      <c r="AR9" s="42" t="s">
        <v>230</v>
      </c>
      <c r="AS9" s="42" t="str">
        <f>RIGHT(VLOOKUP(C9,'Listes déroulantes'!A:N,14,FALSE),11)</f>
        <v>76386284539</v>
      </c>
      <c r="AT9" s="42" t="s">
        <v>231</v>
      </c>
      <c r="AU9" s="42" t="s">
        <v>232</v>
      </c>
      <c r="AV9" s="42" t="s">
        <v>232</v>
      </c>
      <c r="AW9" s="42" t="str">
        <f>VLOOKUP(C9,'Listes déroulantes'!A:K,10,FALSE)</f>
        <v>DC92560013</v>
      </c>
      <c r="AX9" s="42" t="str">
        <f>VLOOKUP(C9,'Listes déroulantes'!A:L,12,FALSE)</f>
        <v>MOXEFR22XXX</v>
      </c>
      <c r="AY9" s="42" t="str">
        <f>VLOOKUP(C9,'Listes déroulantes'!A:M,13,FALSE)</f>
        <v xml:space="preserve">FR53 1009 6000 4093 1669 8434 C64 </v>
      </c>
      <c r="AZ9" s="42" t="str">
        <f>REPT(0,12-LEN(SUBSTITUTE(VLOOKUP(C9,'Listes déroulantes'!A:P,16,FALSE), ".", "")))&amp;SUBSTITUTE(VLOOKUP(C9,'Listes déroulantes'!A:P,16,FALSE), ".", "")</f>
        <v>000000020000</v>
      </c>
      <c r="BA9" s="42" t="str">
        <f t="shared" si="0"/>
        <v>O</v>
      </c>
      <c r="BB9" s="42" t="s">
        <v>361</v>
      </c>
      <c r="BC9" s="42" t="s">
        <v>235</v>
      </c>
      <c r="BD9" s="42" t="s">
        <v>236</v>
      </c>
      <c r="BE9" s="42" t="str">
        <f>VLOOKUP(C9,'Listes déroulantes'!A:G,7,FALSE)</f>
        <v xml:space="preserve">C9256013                      </v>
      </c>
      <c r="BF9" s="43" t="str">
        <f>VLOOKUP(C9,'Listes déroulantes'!A:N,6,FALSE)</f>
        <v>A</v>
      </c>
      <c r="BG9" s="42" t="s">
        <v>238</v>
      </c>
    </row>
    <row r="10" spans="1:59" x14ac:dyDescent="0.25">
      <c r="A10" s="17" t="s">
        <v>249</v>
      </c>
      <c r="B10" s="27" t="str">
        <f t="shared" si="1"/>
        <v xml:space="preserve">4TBM       17028925602360927700180001M10.12.201910.02.20219467       0000CM_14_RMFEC     13AIX EN PROVENCCM_14_RMFEC                     132 RUE VINCENT EUVRARD                                                                         13290AIX EN PROVENCE            25089045644093141CM_14_RMFEC                     132 RUE VINCENT EUVRARD                                                                         13290AIX EN PROVENCE            25017028922827638628454000000000000000000000DC92560014MOXEFR22XXXFR53 1009 6000 4093 1669 8434 C65 000000020000O0064O000C9256014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" s="26" t="s">
        <v>661</v>
      </c>
      <c r="D10" s="26" t="s">
        <v>32</v>
      </c>
      <c r="E10" s="11" t="s">
        <v>243</v>
      </c>
      <c r="F10" s="42" t="s">
        <v>217</v>
      </c>
      <c r="G10" s="42" t="s">
        <v>218</v>
      </c>
      <c r="H10" s="42" t="s">
        <v>58</v>
      </c>
      <c r="I10" s="42" t="s">
        <v>36</v>
      </c>
      <c r="J10" s="47" t="s">
        <v>577</v>
      </c>
      <c r="K10" s="42" t="str">
        <f>VLOOKUP(C10,'Listes déroulantes'!A:D,4,FALSE)</f>
        <v>9256023</v>
      </c>
      <c r="L10" s="42" t="str">
        <f>VLOOKUP(C10,'Listes déroulantes'!A:C,3,FALSE)</f>
        <v>60927700180001</v>
      </c>
      <c r="M10" s="42" t="s">
        <v>58</v>
      </c>
      <c r="N10" s="42" t="s">
        <v>221</v>
      </c>
      <c r="O10" s="42" t="s">
        <v>292</v>
      </c>
      <c r="P10" s="42">
        <f>VLOOKUP(C10,'Listes déroulantes'!A:O,15,FALSE)</f>
        <v>9467</v>
      </c>
      <c r="Q10" s="42" t="s">
        <v>498</v>
      </c>
      <c r="R10" s="42" t="str">
        <f>IF(VLOOKUP(C10,'Listes déroulantes'!A:H,8,FALSE)="VAD  ","V"," ")</f>
        <v xml:space="preserve"> </v>
      </c>
      <c r="S10" s="42" t="str">
        <f>IF(VLOOKUP(C10,'Listes déroulantes'!A:H,6,FALSE)="PDPSC","1"," ")</f>
        <v xml:space="preserve"> </v>
      </c>
      <c r="T10" s="42" t="s">
        <v>223</v>
      </c>
      <c r="U10" s="42" t="s">
        <v>223</v>
      </c>
      <c r="V10" s="42" t="s">
        <v>223</v>
      </c>
      <c r="W10" s="42" t="s">
        <v>223</v>
      </c>
      <c r="X10" s="42" t="str">
        <f>LEFT(VLOOKUP(C10,'Listes déroulantes'!A:I,9,FALSE),16)</f>
        <v xml:space="preserve">CM_14_RMFEC     </v>
      </c>
      <c r="Y10" s="42" t="s">
        <v>224</v>
      </c>
      <c r="Z10" s="42" t="s">
        <v>225</v>
      </c>
      <c r="AA10" s="42" t="str">
        <f>VLOOKUP(C10,'Listes déroulantes'!A:B,2,FALSE)</f>
        <v xml:space="preserve">CM_14_RMFEC                     </v>
      </c>
      <c r="AB10" s="42" t="str">
        <f>VLOOKUP(C10,'Listes déroulantes'!A:E,5,FALSE)</f>
        <v xml:space="preserve">132 RUE VINCENT EUVRARD         </v>
      </c>
      <c r="AC10" s="42" t="s">
        <v>226</v>
      </c>
      <c r="AD10" s="42" t="s">
        <v>226</v>
      </c>
      <c r="AE10" s="42" t="s">
        <v>227</v>
      </c>
      <c r="AF10" s="42" t="s">
        <v>228</v>
      </c>
      <c r="AG10" s="42" t="s">
        <v>229</v>
      </c>
      <c r="AH10" s="48">
        <v>8904564409314</v>
      </c>
      <c r="AI10" s="42" t="s">
        <v>222</v>
      </c>
      <c r="AJ10" s="42" t="str">
        <f>VLOOKUP(C10,'Listes déroulantes'!A:B,2,FALSE)</f>
        <v xml:space="preserve">CM_14_RMFEC                     </v>
      </c>
      <c r="AK10" s="42" t="str">
        <f>VLOOKUP(C10,'Listes déroulantes'!A:G,5,FALSE)</f>
        <v xml:space="preserve">132 RUE VINCENT EUVRARD         </v>
      </c>
      <c r="AL10" s="42" t="s">
        <v>226</v>
      </c>
      <c r="AM10" s="42" t="s">
        <v>226</v>
      </c>
      <c r="AN10" s="42" t="s">
        <v>227</v>
      </c>
      <c r="AO10" s="42" t="s">
        <v>228</v>
      </c>
      <c r="AP10" s="42" t="s">
        <v>229</v>
      </c>
      <c r="AQ10" s="42">
        <v>17028</v>
      </c>
      <c r="AR10" s="42" t="s">
        <v>230</v>
      </c>
      <c r="AS10" s="42" t="str">
        <f>RIGHT(VLOOKUP(C10,'Listes déroulantes'!A:N,14,FALSE),11)</f>
        <v>76386284540</v>
      </c>
      <c r="AT10" s="42" t="s">
        <v>231</v>
      </c>
      <c r="AU10" s="42" t="s">
        <v>232</v>
      </c>
      <c r="AV10" s="42" t="s">
        <v>232</v>
      </c>
      <c r="AW10" s="42" t="str">
        <f>VLOOKUP(C10,'Listes déroulantes'!A:K,10,FALSE)</f>
        <v>DC92560014</v>
      </c>
      <c r="AX10" s="42" t="str">
        <f>VLOOKUP(C10,'Listes déroulantes'!A:L,12,FALSE)</f>
        <v>MOXEFR22XXX</v>
      </c>
      <c r="AY10" s="42" t="str">
        <f>VLOOKUP(C10,'Listes déroulantes'!A:M,13,FALSE)</f>
        <v xml:space="preserve">FR53 1009 6000 4093 1669 8434 C65 </v>
      </c>
      <c r="AZ10" s="42" t="str">
        <f>REPT(0,12-LEN(SUBSTITUTE(VLOOKUP(C10,'Listes déroulantes'!A:P,16,FALSE), ".", "")))&amp;SUBSTITUTE(VLOOKUP(C10,'Listes déroulantes'!A:P,16,FALSE), ".", "")</f>
        <v>000000020000</v>
      </c>
      <c r="BA10" s="42" t="str">
        <f t="shared" si="0"/>
        <v>O</v>
      </c>
      <c r="BB10" s="42" t="s">
        <v>362</v>
      </c>
      <c r="BC10" s="42" t="s">
        <v>235</v>
      </c>
      <c r="BD10" s="42" t="s">
        <v>236</v>
      </c>
      <c r="BE10" s="42" t="str">
        <f>VLOOKUP(C10,'Listes déroulantes'!A:G,7,FALSE)</f>
        <v xml:space="preserve">C9256014                      </v>
      </c>
      <c r="BF10" s="43" t="str">
        <f>VLOOKUP(C10,'Listes déroulantes'!A:N,6,FALSE)</f>
        <v>A</v>
      </c>
      <c r="BG10" s="42" t="s">
        <v>238</v>
      </c>
    </row>
    <row r="11" spans="1:59" x14ac:dyDescent="0.25">
      <c r="A11" s="17" t="s">
        <v>250</v>
      </c>
      <c r="B11" s="27" t="str">
        <f t="shared" si="1"/>
        <v xml:space="preserve">4TBM       17028925602460927700180001M10.12.201910.02.20219467     V 0000CM_14_RMFEC     13AIX EN PROVENCCM_14_RMFEC                     132 RUE VINCENT EUVRARD                                                                         13290AIX EN PROVENCE            25089045644093151CM_14_RMFEC                     132 RUE VINCENT EUVRARD                                                                         13290AIX EN PROVENCE            25017028922827638628454000000000000000000000DC92560014MOXEFR22XXXFR53 1009 6000 4093 1669 8434 C65 000000020000O0065O000C9256014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1" s="26" t="s">
        <v>662</v>
      </c>
      <c r="D11" s="26" t="s">
        <v>32</v>
      </c>
      <c r="E11" s="11" t="s">
        <v>243</v>
      </c>
      <c r="F11" s="42" t="s">
        <v>217</v>
      </c>
      <c r="G11" s="42" t="s">
        <v>218</v>
      </c>
      <c r="H11" s="42" t="s">
        <v>58</v>
      </c>
      <c r="I11" s="42" t="s">
        <v>36</v>
      </c>
      <c r="J11" s="47" t="s">
        <v>577</v>
      </c>
      <c r="K11" s="42" t="str">
        <f>VLOOKUP(C11,'Listes déroulantes'!A:D,4,FALSE)</f>
        <v>9256024</v>
      </c>
      <c r="L11" s="42" t="str">
        <f>VLOOKUP(C11,'Listes déroulantes'!A:C,3,FALSE)</f>
        <v>60927700180001</v>
      </c>
      <c r="M11" s="42" t="s">
        <v>58</v>
      </c>
      <c r="N11" s="42" t="s">
        <v>221</v>
      </c>
      <c r="O11" s="42" t="s">
        <v>292</v>
      </c>
      <c r="P11" s="42">
        <f>VLOOKUP(C11,'Listes déroulantes'!A:O,15,FALSE)</f>
        <v>9467</v>
      </c>
      <c r="Q11" s="42" t="s">
        <v>498</v>
      </c>
      <c r="R11" s="42" t="str">
        <f>IF(VLOOKUP(C11,'Listes déroulantes'!A:H,8,FALSE)="VAD  ","V"," ")</f>
        <v>V</v>
      </c>
      <c r="S11" s="42" t="str">
        <f>IF(VLOOKUP(C11,'Listes déroulantes'!A:H,6,FALSE)="PDPSC","1"," ")</f>
        <v xml:space="preserve"> </v>
      </c>
      <c r="T11" s="42" t="s">
        <v>223</v>
      </c>
      <c r="U11" s="42" t="s">
        <v>223</v>
      </c>
      <c r="V11" s="42" t="s">
        <v>223</v>
      </c>
      <c r="W11" s="42" t="s">
        <v>223</v>
      </c>
      <c r="X11" s="42" t="str">
        <f>LEFT(VLOOKUP(C11,'Listes déroulantes'!A:I,9,FALSE),16)</f>
        <v xml:space="preserve">CM_14_RMFEC     </v>
      </c>
      <c r="Y11" s="42" t="s">
        <v>224</v>
      </c>
      <c r="Z11" s="42" t="s">
        <v>225</v>
      </c>
      <c r="AA11" s="42" t="str">
        <f>VLOOKUP(C11,'Listes déroulantes'!A:B,2,FALSE)</f>
        <v xml:space="preserve">CM_14_RMFEC                     </v>
      </c>
      <c r="AB11" s="42" t="str">
        <f>VLOOKUP(C11,'Listes déroulantes'!A:E,5,FALSE)</f>
        <v xml:space="preserve">132 RUE VINCENT EUVRARD         </v>
      </c>
      <c r="AC11" s="42" t="s">
        <v>226</v>
      </c>
      <c r="AD11" s="42" t="s">
        <v>226</v>
      </c>
      <c r="AE11" s="42" t="s">
        <v>227</v>
      </c>
      <c r="AF11" s="42" t="s">
        <v>228</v>
      </c>
      <c r="AG11" s="42" t="s">
        <v>229</v>
      </c>
      <c r="AH11" s="48">
        <v>8904564409315</v>
      </c>
      <c r="AI11" s="42" t="s">
        <v>222</v>
      </c>
      <c r="AJ11" s="42" t="str">
        <f>VLOOKUP(C11,'Listes déroulantes'!A:B,2,FALSE)</f>
        <v xml:space="preserve">CM_14_RMFEC                     </v>
      </c>
      <c r="AK11" s="42" t="str">
        <f>VLOOKUP(C11,'Listes déroulantes'!A:G,5,FALSE)</f>
        <v xml:space="preserve">132 RUE VINCENT EUVRARD         </v>
      </c>
      <c r="AL11" s="42" t="s">
        <v>226</v>
      </c>
      <c r="AM11" s="42" t="s">
        <v>226</v>
      </c>
      <c r="AN11" s="42" t="s">
        <v>227</v>
      </c>
      <c r="AO11" s="42" t="s">
        <v>228</v>
      </c>
      <c r="AP11" s="42" t="s">
        <v>229</v>
      </c>
      <c r="AQ11" s="42">
        <v>17028</v>
      </c>
      <c r="AR11" s="42" t="s">
        <v>230</v>
      </c>
      <c r="AS11" s="42" t="str">
        <f>RIGHT(VLOOKUP(C11,'Listes déroulantes'!A:N,14,FALSE),11)</f>
        <v>76386284540</v>
      </c>
      <c r="AT11" s="42" t="s">
        <v>231</v>
      </c>
      <c r="AU11" s="42" t="s">
        <v>232</v>
      </c>
      <c r="AV11" s="42" t="s">
        <v>232</v>
      </c>
      <c r="AW11" s="42" t="str">
        <f>VLOOKUP(C11,'Listes déroulantes'!A:K,10,FALSE)</f>
        <v>DC92560014</v>
      </c>
      <c r="AX11" s="42" t="str">
        <f>VLOOKUP(C11,'Listes déroulantes'!A:L,12,FALSE)</f>
        <v>MOXEFR22XXX</v>
      </c>
      <c r="AY11" s="42" t="str">
        <f>VLOOKUP(C11,'Listes déroulantes'!A:M,13,FALSE)</f>
        <v xml:space="preserve">FR53 1009 6000 4093 1669 8434 C65 </v>
      </c>
      <c r="AZ11" s="42" t="str">
        <f>REPT(0,12-LEN(SUBSTITUTE(VLOOKUP(C11,'Listes déroulantes'!A:P,16,FALSE), ".", "")))&amp;SUBSTITUTE(VLOOKUP(C11,'Listes déroulantes'!A:P,16,FALSE), ".", "")</f>
        <v>000000020000</v>
      </c>
      <c r="BA11" s="42" t="str">
        <f t="shared" si="0"/>
        <v>O</v>
      </c>
      <c r="BB11" s="42" t="s">
        <v>363</v>
      </c>
      <c r="BC11" s="42" t="s">
        <v>235</v>
      </c>
      <c r="BD11" s="42" t="s">
        <v>236</v>
      </c>
      <c r="BE11" s="42" t="str">
        <f>VLOOKUP(C11,'Listes déroulantes'!A:G,7,FALSE)</f>
        <v xml:space="preserve">C9256014                      </v>
      </c>
      <c r="BF11" s="43" t="str">
        <f>VLOOKUP(C11,'Listes déroulantes'!A:N,6,FALSE)</f>
        <v>A</v>
      </c>
      <c r="BG11" s="42" t="s">
        <v>238</v>
      </c>
    </row>
    <row r="12" spans="1:59" x14ac:dyDescent="0.25">
      <c r="A12" s="17" t="s">
        <v>251</v>
      </c>
      <c r="B12" s="27" t="str">
        <f t="shared" si="1"/>
        <v xml:space="preserve">4TBM       17028925602560928700180001M10.12.201910.02.20219468     V 0000CM_15_RMFEC     13AIX EN PROVENCCM_15_RMFEC                     5 RUE DU POIDS DU ROI                                                                           13290AIX EN PROVENCE            25089045644093161CM_15_RMFEC                     5 RUE DU POIDS DU ROI                                                                           13290AIX EN PROVENCE            25017028922827638628454100000000000000000000DC92560015MOXEFR22XXXFR53 1009 6000 4093 1669 8434 C66 000000020000O0066O000C9256015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2" s="26" t="s">
        <v>663</v>
      </c>
      <c r="D12" s="26" t="s">
        <v>32</v>
      </c>
      <c r="E12" s="11" t="s">
        <v>243</v>
      </c>
      <c r="F12" s="42" t="s">
        <v>217</v>
      </c>
      <c r="G12" s="42" t="s">
        <v>218</v>
      </c>
      <c r="H12" s="42" t="s">
        <v>58</v>
      </c>
      <c r="I12" s="42" t="s">
        <v>36</v>
      </c>
      <c r="J12" s="47" t="s">
        <v>577</v>
      </c>
      <c r="K12" s="42" t="str">
        <f>VLOOKUP(C12,'Listes déroulantes'!A:D,4,FALSE)</f>
        <v>9256025</v>
      </c>
      <c r="L12" s="42" t="str">
        <f>VLOOKUP(C12,'Listes déroulantes'!A:C,3,FALSE)</f>
        <v>60928700180001</v>
      </c>
      <c r="M12" s="42" t="s">
        <v>58</v>
      </c>
      <c r="N12" s="42" t="s">
        <v>221</v>
      </c>
      <c r="O12" s="42" t="s">
        <v>292</v>
      </c>
      <c r="P12" s="42">
        <f>VLOOKUP(C12,'Listes déroulantes'!A:O,15,FALSE)</f>
        <v>9468</v>
      </c>
      <c r="Q12" s="42" t="s">
        <v>498</v>
      </c>
      <c r="R12" s="42" t="str">
        <f>IF(VLOOKUP(C12,'Listes déroulantes'!A:H,8,FALSE)="VAD  ","V"," ")</f>
        <v>V</v>
      </c>
      <c r="S12" s="42" t="str">
        <f>IF(VLOOKUP(C12,'Listes déroulantes'!A:H,6,FALSE)="PDPSC","1"," ")</f>
        <v xml:space="preserve"> </v>
      </c>
      <c r="T12" s="42" t="s">
        <v>223</v>
      </c>
      <c r="U12" s="42" t="s">
        <v>223</v>
      </c>
      <c r="V12" s="42" t="s">
        <v>223</v>
      </c>
      <c r="W12" s="42" t="s">
        <v>223</v>
      </c>
      <c r="X12" s="42" t="str">
        <f>LEFT(VLOOKUP(C12,'Listes déroulantes'!A:I,9,FALSE),16)</f>
        <v xml:space="preserve">CM_15_RMFEC     </v>
      </c>
      <c r="Y12" s="42" t="s">
        <v>224</v>
      </c>
      <c r="Z12" s="42" t="s">
        <v>225</v>
      </c>
      <c r="AA12" s="42" t="str">
        <f>VLOOKUP(C12,'Listes déroulantes'!A:B,2,FALSE)</f>
        <v xml:space="preserve">CM_15_RMFEC                     </v>
      </c>
      <c r="AB12" s="42" t="str">
        <f>VLOOKUP(C12,'Listes déroulantes'!A:E,5,FALSE)</f>
        <v xml:space="preserve">5 RUE DU POIDS DU ROI           </v>
      </c>
      <c r="AC12" s="42" t="s">
        <v>226</v>
      </c>
      <c r="AD12" s="42" t="s">
        <v>226</v>
      </c>
      <c r="AE12" s="42" t="s">
        <v>227</v>
      </c>
      <c r="AF12" s="42" t="s">
        <v>228</v>
      </c>
      <c r="AG12" s="42" t="s">
        <v>229</v>
      </c>
      <c r="AH12" s="48">
        <v>8904564409316</v>
      </c>
      <c r="AI12" s="42" t="s">
        <v>222</v>
      </c>
      <c r="AJ12" s="42" t="str">
        <f>VLOOKUP(C12,'Listes déroulantes'!A:B,2,FALSE)</f>
        <v xml:space="preserve">CM_15_RMFEC                     </v>
      </c>
      <c r="AK12" s="42" t="str">
        <f>VLOOKUP(C12,'Listes déroulantes'!A:G,5,FALSE)</f>
        <v xml:space="preserve">5 RUE DU POIDS DU ROI           </v>
      </c>
      <c r="AL12" s="42" t="s">
        <v>226</v>
      </c>
      <c r="AM12" s="42" t="s">
        <v>226</v>
      </c>
      <c r="AN12" s="42" t="s">
        <v>227</v>
      </c>
      <c r="AO12" s="42" t="s">
        <v>228</v>
      </c>
      <c r="AP12" s="42" t="s">
        <v>229</v>
      </c>
      <c r="AQ12" s="42">
        <v>17028</v>
      </c>
      <c r="AR12" s="42" t="s">
        <v>230</v>
      </c>
      <c r="AS12" s="42" t="str">
        <f>RIGHT(VLOOKUP(C12,'Listes déroulantes'!A:N,14,FALSE),11)</f>
        <v>76386284541</v>
      </c>
      <c r="AT12" s="42" t="s">
        <v>231</v>
      </c>
      <c r="AU12" s="42" t="s">
        <v>232</v>
      </c>
      <c r="AV12" s="42" t="s">
        <v>232</v>
      </c>
      <c r="AW12" s="42" t="str">
        <f>VLOOKUP(C12,'Listes déroulantes'!A:K,10,FALSE)</f>
        <v>DC92560015</v>
      </c>
      <c r="AX12" s="42" t="str">
        <f>VLOOKUP(C12,'Listes déroulantes'!A:L,12,FALSE)</f>
        <v>MOXEFR22XXX</v>
      </c>
      <c r="AY12" s="42" t="str">
        <f>VLOOKUP(C12,'Listes déroulantes'!A:M,13,FALSE)</f>
        <v xml:space="preserve">FR53 1009 6000 4093 1669 8434 C66 </v>
      </c>
      <c r="AZ12" s="42" t="str">
        <f>REPT(0,12-LEN(SUBSTITUTE(VLOOKUP(C12,'Listes déroulantes'!A:P,16,FALSE), ".", "")))&amp;SUBSTITUTE(VLOOKUP(C12,'Listes déroulantes'!A:P,16,FALSE), ".", "")</f>
        <v>000000020000</v>
      </c>
      <c r="BA12" s="42" t="str">
        <f t="shared" si="0"/>
        <v>O</v>
      </c>
      <c r="BB12" s="42" t="s">
        <v>364</v>
      </c>
      <c r="BC12" s="42" t="s">
        <v>235</v>
      </c>
      <c r="BD12" s="42" t="s">
        <v>236</v>
      </c>
      <c r="BE12" s="42" t="str">
        <f>VLOOKUP(C12,'Listes déroulantes'!A:G,7,FALSE)</f>
        <v xml:space="preserve">C9256015                      </v>
      </c>
      <c r="BF12" s="43" t="str">
        <f>VLOOKUP(C12,'Listes déroulantes'!A:N,6,FALSE)</f>
        <v>A</v>
      </c>
      <c r="BG12" s="42" t="s">
        <v>238</v>
      </c>
    </row>
    <row r="13" spans="1:59" x14ac:dyDescent="0.25">
      <c r="A13" s="17" t="s">
        <v>252</v>
      </c>
      <c r="B13" s="27" t="str">
        <f t="shared" si="1"/>
        <v xml:space="preserve">4TBM       17028925602660929700180001M10.12.201910.02.20219469       0000CM_16_RMFEC     13AIX EN PROVENCCM_16_RMFEC                     27 AVENUE DE LA CROIX                                                                           13290AIX EN PROVENCE            25089045644093171CM_16_RMFEC                     27 AVENUE DE LA CROIX                                                                           13290AIX EN PROVENCE            25017028922827638628454200000000000000000000DC92560016MOXEFR22XXXFR53 1009 6000 4093 1669 8434 C67 000000020000O0067O000C9256016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3" s="26" t="s">
        <v>664</v>
      </c>
      <c r="D13" s="26" t="s">
        <v>32</v>
      </c>
      <c r="E13" s="11" t="s">
        <v>243</v>
      </c>
      <c r="F13" s="42" t="s">
        <v>217</v>
      </c>
      <c r="G13" s="42" t="s">
        <v>218</v>
      </c>
      <c r="H13" s="42" t="s">
        <v>58</v>
      </c>
      <c r="I13" s="42" t="s">
        <v>36</v>
      </c>
      <c r="J13" s="47" t="s">
        <v>577</v>
      </c>
      <c r="K13" s="42" t="str">
        <f>VLOOKUP(C13,'Listes déroulantes'!A:D,4,FALSE)</f>
        <v>9256026</v>
      </c>
      <c r="L13" s="42" t="str">
        <f>VLOOKUP(C13,'Listes déroulantes'!A:C,3,FALSE)</f>
        <v>60929700180001</v>
      </c>
      <c r="M13" s="42" t="s">
        <v>58</v>
      </c>
      <c r="N13" s="42" t="s">
        <v>221</v>
      </c>
      <c r="O13" s="42" t="s">
        <v>292</v>
      </c>
      <c r="P13" s="42">
        <f>VLOOKUP(C13,'Listes déroulantes'!A:O,15,FALSE)</f>
        <v>9469</v>
      </c>
      <c r="Q13" s="42" t="s">
        <v>498</v>
      </c>
      <c r="R13" s="42" t="str">
        <f>IF(VLOOKUP(C13,'Listes déroulantes'!A:H,8,FALSE)="VAD  ","V"," ")</f>
        <v xml:space="preserve"> </v>
      </c>
      <c r="S13" s="42" t="str">
        <f>IF(VLOOKUP(C13,'Listes déroulantes'!A:H,6,FALSE)="PDPSC","1"," ")</f>
        <v xml:space="preserve"> </v>
      </c>
      <c r="T13" s="42" t="s">
        <v>223</v>
      </c>
      <c r="U13" s="42" t="s">
        <v>223</v>
      </c>
      <c r="V13" s="42" t="s">
        <v>223</v>
      </c>
      <c r="W13" s="42" t="s">
        <v>223</v>
      </c>
      <c r="X13" s="42" t="str">
        <f>LEFT(VLOOKUP(C13,'Listes déroulantes'!A:I,9,FALSE),16)</f>
        <v xml:space="preserve">CM_16_RMFEC     </v>
      </c>
      <c r="Y13" s="42" t="s">
        <v>224</v>
      </c>
      <c r="Z13" s="42" t="s">
        <v>225</v>
      </c>
      <c r="AA13" s="42" t="str">
        <f>VLOOKUP(C13,'Listes déroulantes'!A:B,2,FALSE)</f>
        <v xml:space="preserve">CM_16_RMFEC                     </v>
      </c>
      <c r="AB13" s="42" t="str">
        <f>VLOOKUP(C13,'Listes déroulantes'!A:E,5,FALSE)</f>
        <v xml:space="preserve">27 AVENUE DE LA CROIX           </v>
      </c>
      <c r="AC13" s="42" t="s">
        <v>226</v>
      </c>
      <c r="AD13" s="42" t="s">
        <v>226</v>
      </c>
      <c r="AE13" s="42" t="s">
        <v>227</v>
      </c>
      <c r="AF13" s="42" t="s">
        <v>228</v>
      </c>
      <c r="AG13" s="42" t="s">
        <v>229</v>
      </c>
      <c r="AH13" s="48">
        <v>8904564409317</v>
      </c>
      <c r="AI13" s="42" t="s">
        <v>222</v>
      </c>
      <c r="AJ13" s="42" t="str">
        <f>VLOOKUP(C13,'Listes déroulantes'!A:B,2,FALSE)</f>
        <v xml:space="preserve">CM_16_RMFEC                     </v>
      </c>
      <c r="AK13" s="42" t="str">
        <f>VLOOKUP(C13,'Listes déroulantes'!A:G,5,FALSE)</f>
        <v xml:space="preserve">27 AVENUE DE LA CROIX           </v>
      </c>
      <c r="AL13" s="42" t="s">
        <v>226</v>
      </c>
      <c r="AM13" s="42" t="s">
        <v>226</v>
      </c>
      <c r="AN13" s="42" t="s">
        <v>227</v>
      </c>
      <c r="AO13" s="42" t="s">
        <v>228</v>
      </c>
      <c r="AP13" s="42" t="s">
        <v>229</v>
      </c>
      <c r="AQ13" s="42">
        <v>17028</v>
      </c>
      <c r="AR13" s="42" t="s">
        <v>230</v>
      </c>
      <c r="AS13" s="42" t="str">
        <f>RIGHT(VLOOKUP(C13,'Listes déroulantes'!A:N,14,FALSE),11)</f>
        <v>76386284542</v>
      </c>
      <c r="AT13" s="42" t="s">
        <v>231</v>
      </c>
      <c r="AU13" s="42" t="s">
        <v>232</v>
      </c>
      <c r="AV13" s="42" t="s">
        <v>232</v>
      </c>
      <c r="AW13" s="42" t="str">
        <f>VLOOKUP(C13,'Listes déroulantes'!A:K,10,FALSE)</f>
        <v>DC92560016</v>
      </c>
      <c r="AX13" s="42" t="str">
        <f>VLOOKUP(C13,'Listes déroulantes'!A:L,12,FALSE)</f>
        <v>MOXEFR22XXX</v>
      </c>
      <c r="AY13" s="42" t="str">
        <f>VLOOKUP(C13,'Listes déroulantes'!A:M,13,FALSE)</f>
        <v xml:space="preserve">FR53 1009 6000 4093 1669 8434 C67 </v>
      </c>
      <c r="AZ13" s="42" t="str">
        <f>REPT(0,12-LEN(SUBSTITUTE(VLOOKUP(C13,'Listes déroulantes'!A:P,16,FALSE), ".", "")))&amp;SUBSTITUTE(VLOOKUP(C13,'Listes déroulantes'!A:P,16,FALSE), ".", "")</f>
        <v>000000020000</v>
      </c>
      <c r="BA13" s="42" t="str">
        <f t="shared" si="0"/>
        <v>O</v>
      </c>
      <c r="BB13" s="42" t="s">
        <v>365</v>
      </c>
      <c r="BC13" s="42" t="s">
        <v>235</v>
      </c>
      <c r="BD13" s="42" t="s">
        <v>236</v>
      </c>
      <c r="BE13" s="42" t="str">
        <f>VLOOKUP(C13,'Listes déroulantes'!A:G,7,FALSE)</f>
        <v xml:space="preserve">C9256016                      </v>
      </c>
      <c r="BF13" s="43" t="str">
        <f>VLOOKUP(C13,'Listes déroulantes'!A:N,6,FALSE)</f>
        <v>A</v>
      </c>
      <c r="BG13" s="42" t="s">
        <v>238</v>
      </c>
    </row>
    <row r="14" spans="1:59" x14ac:dyDescent="0.25">
      <c r="A14" s="17" t="s">
        <v>253</v>
      </c>
      <c r="B14" s="27" t="str">
        <f t="shared" si="1"/>
        <v xml:space="preserve">4TBM       17028925602660929700180001M10.12.201910.02.20219469       0000CM_16_RMFEC     13AIX EN PROVENCCM_16_RMFEC                     27 AVENUE DE LA CROIX                                                                           13290AIX EN PROVENCE            25089045644093181CM_16_RMFEC                     27 AVENUE DE LA CROIX                                                                           13290AIX EN PROVENCE            25017028922827638628454200000000000000000000DC92560016MOXEFR22XXXFR53 1009 6000 4093 1669 8434 C67 000000020000O0068O000C9256016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4" s="26" t="s">
        <v>665</v>
      </c>
      <c r="D14" s="26" t="s">
        <v>32</v>
      </c>
      <c r="E14" s="11" t="s">
        <v>243</v>
      </c>
      <c r="F14" s="42" t="s">
        <v>217</v>
      </c>
      <c r="G14" s="42" t="s">
        <v>218</v>
      </c>
      <c r="H14" s="42" t="s">
        <v>58</v>
      </c>
      <c r="I14" s="42" t="s">
        <v>36</v>
      </c>
      <c r="J14" s="47" t="s">
        <v>577</v>
      </c>
      <c r="K14" s="42" t="str">
        <f>VLOOKUP(C14,'Listes déroulantes'!A:D,4,FALSE)</f>
        <v>9256026</v>
      </c>
      <c r="L14" s="42" t="str">
        <f>VLOOKUP(C14,'Listes déroulantes'!A:C,3,FALSE)</f>
        <v>60929700180001</v>
      </c>
      <c r="M14" s="42" t="s">
        <v>58</v>
      </c>
      <c r="N14" s="42" t="s">
        <v>221</v>
      </c>
      <c r="O14" s="42" t="s">
        <v>292</v>
      </c>
      <c r="P14" s="42">
        <f>VLOOKUP(C14,'Listes déroulantes'!A:O,15,FALSE)</f>
        <v>9469</v>
      </c>
      <c r="Q14" s="42" t="s">
        <v>498</v>
      </c>
      <c r="R14" s="42" t="str">
        <f>IF(VLOOKUP(C14,'Listes déroulantes'!A:H,8,FALSE)="VAD  ","V"," ")</f>
        <v xml:space="preserve"> </v>
      </c>
      <c r="S14" s="42" t="str">
        <f>IF(VLOOKUP(C14,'Listes déroulantes'!A:H,6,FALSE)="PDPSC","1"," ")</f>
        <v xml:space="preserve"> </v>
      </c>
      <c r="T14" s="42" t="s">
        <v>223</v>
      </c>
      <c r="U14" s="42" t="s">
        <v>223</v>
      </c>
      <c r="V14" s="42" t="s">
        <v>223</v>
      </c>
      <c r="W14" s="42" t="s">
        <v>223</v>
      </c>
      <c r="X14" s="42" t="str">
        <f>LEFT(VLOOKUP(C14,'Listes déroulantes'!A:I,9,FALSE),16)</f>
        <v xml:space="preserve">CM_16_RMFEC     </v>
      </c>
      <c r="Y14" s="42" t="s">
        <v>224</v>
      </c>
      <c r="Z14" s="42" t="s">
        <v>225</v>
      </c>
      <c r="AA14" s="42" t="str">
        <f>VLOOKUP(C14,'Listes déroulantes'!A:B,2,FALSE)</f>
        <v xml:space="preserve">CM_16_RMFEC                     </v>
      </c>
      <c r="AB14" s="42" t="str">
        <f>VLOOKUP(C14,'Listes déroulantes'!A:E,5,FALSE)</f>
        <v xml:space="preserve">27 AVENUE DE LA CROIX           </v>
      </c>
      <c r="AC14" s="42" t="s">
        <v>226</v>
      </c>
      <c r="AD14" s="42" t="s">
        <v>226</v>
      </c>
      <c r="AE14" s="42" t="s">
        <v>227</v>
      </c>
      <c r="AF14" s="42" t="s">
        <v>228</v>
      </c>
      <c r="AG14" s="42" t="s">
        <v>229</v>
      </c>
      <c r="AH14" s="48">
        <v>8904564409318</v>
      </c>
      <c r="AI14" s="42" t="s">
        <v>222</v>
      </c>
      <c r="AJ14" s="42" t="str">
        <f>VLOOKUP(C14,'Listes déroulantes'!A:B,2,FALSE)</f>
        <v xml:space="preserve">CM_16_RMFEC                     </v>
      </c>
      <c r="AK14" s="42" t="str">
        <f>VLOOKUP(C14,'Listes déroulantes'!A:G,5,FALSE)</f>
        <v xml:space="preserve">27 AVENUE DE LA CROIX           </v>
      </c>
      <c r="AL14" s="42" t="s">
        <v>226</v>
      </c>
      <c r="AM14" s="42" t="s">
        <v>226</v>
      </c>
      <c r="AN14" s="42" t="s">
        <v>227</v>
      </c>
      <c r="AO14" s="42" t="s">
        <v>228</v>
      </c>
      <c r="AP14" s="42" t="s">
        <v>229</v>
      </c>
      <c r="AQ14" s="42">
        <v>17028</v>
      </c>
      <c r="AR14" s="42" t="s">
        <v>230</v>
      </c>
      <c r="AS14" s="42" t="str">
        <f>RIGHT(VLOOKUP(C14,'Listes déroulantes'!A:N,14,FALSE),11)</f>
        <v>76386284542</v>
      </c>
      <c r="AT14" s="42" t="s">
        <v>231</v>
      </c>
      <c r="AU14" s="42" t="s">
        <v>232</v>
      </c>
      <c r="AV14" s="42" t="s">
        <v>232</v>
      </c>
      <c r="AW14" s="42" t="str">
        <f>VLOOKUP(C14,'Listes déroulantes'!A:K,10,FALSE)</f>
        <v>DC92560016</v>
      </c>
      <c r="AX14" s="42" t="str">
        <f>VLOOKUP(C14,'Listes déroulantes'!A:L,12,FALSE)</f>
        <v>MOXEFR22XXX</v>
      </c>
      <c r="AY14" s="42" t="str">
        <f>VLOOKUP(C14,'Listes déroulantes'!A:M,13,FALSE)</f>
        <v xml:space="preserve">FR53 1009 6000 4093 1669 8434 C67 </v>
      </c>
      <c r="AZ14" s="42" t="str">
        <f>REPT(0,12-LEN(SUBSTITUTE(VLOOKUP(C14,'Listes déroulantes'!A:P,16,FALSE), ".", "")))&amp;SUBSTITUTE(VLOOKUP(C14,'Listes déroulantes'!A:P,16,FALSE), ".", "")</f>
        <v>000000020000</v>
      </c>
      <c r="BA14" s="42" t="str">
        <f t="shared" si="0"/>
        <v>O</v>
      </c>
      <c r="BB14" s="42" t="s">
        <v>366</v>
      </c>
      <c r="BC14" s="42" t="s">
        <v>235</v>
      </c>
      <c r="BD14" s="42" t="s">
        <v>236</v>
      </c>
      <c r="BE14" s="42" t="str">
        <f>VLOOKUP(C14,'Listes déroulantes'!A:G,7,FALSE)</f>
        <v xml:space="preserve">C9256016                      </v>
      </c>
      <c r="BF14" s="43" t="str">
        <f>VLOOKUP(C14,'Listes déroulantes'!A:N,6,FALSE)</f>
        <v>A</v>
      </c>
      <c r="BG14" s="42" t="s">
        <v>238</v>
      </c>
    </row>
    <row r="15" spans="1:59" x14ac:dyDescent="0.25">
      <c r="A15" s="17" t="s">
        <v>254</v>
      </c>
      <c r="B15" s="27" t="str">
        <f t="shared" si="1"/>
        <v xml:space="preserve">4TBM       17028925602760929700180001M10.12.201910.02.20219469     V 0000CM_16_RMFEC     13AIX EN PROVENCCM_16_RMFEC                     27 AVENUE DE LA CROIX                                                                           13290AIX EN PROVENCE            25089045644093191CM_16_RMFEC                     27 AVENUE DE LA CROIX                                                                           13290AIX EN PROVENCE            25017028922827638628454200000000000000000000DC92560016MOXEFR22XXXFR53 1009 6000 4093 1669 8434 C67 000000020000O0069O000C9256016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5" s="26" t="s">
        <v>666</v>
      </c>
      <c r="D15" s="26" t="s">
        <v>32</v>
      </c>
      <c r="E15" s="11" t="s">
        <v>243</v>
      </c>
      <c r="F15" s="42" t="s">
        <v>217</v>
      </c>
      <c r="G15" s="42" t="s">
        <v>218</v>
      </c>
      <c r="H15" s="42" t="s">
        <v>58</v>
      </c>
      <c r="I15" s="42" t="s">
        <v>36</v>
      </c>
      <c r="J15" s="47" t="s">
        <v>577</v>
      </c>
      <c r="K15" s="42" t="str">
        <f>VLOOKUP(C15,'Listes déroulantes'!A:D,4,FALSE)</f>
        <v>9256027</v>
      </c>
      <c r="L15" s="42" t="str">
        <f>VLOOKUP(C15,'Listes déroulantes'!A:C,3,FALSE)</f>
        <v>60929700180001</v>
      </c>
      <c r="M15" s="42" t="s">
        <v>58</v>
      </c>
      <c r="N15" s="42" t="s">
        <v>221</v>
      </c>
      <c r="O15" s="42" t="s">
        <v>292</v>
      </c>
      <c r="P15" s="42">
        <f>VLOOKUP(C15,'Listes déroulantes'!A:O,15,FALSE)</f>
        <v>9469</v>
      </c>
      <c r="Q15" s="42" t="s">
        <v>498</v>
      </c>
      <c r="R15" s="42" t="str">
        <f>IF(VLOOKUP(C15,'Listes déroulantes'!A:H,8,FALSE)="VAD  ","V"," ")</f>
        <v>V</v>
      </c>
      <c r="S15" s="42" t="str">
        <f>IF(VLOOKUP(C15,'Listes déroulantes'!A:H,6,FALSE)="PDPSC","1"," ")</f>
        <v xml:space="preserve"> </v>
      </c>
      <c r="T15" s="42" t="s">
        <v>223</v>
      </c>
      <c r="U15" s="42" t="s">
        <v>223</v>
      </c>
      <c r="V15" s="42" t="s">
        <v>223</v>
      </c>
      <c r="W15" s="42" t="s">
        <v>223</v>
      </c>
      <c r="X15" s="42" t="str">
        <f>LEFT(VLOOKUP(C15,'Listes déroulantes'!A:I,9,FALSE),16)</f>
        <v xml:space="preserve">CM_16_RMFEC     </v>
      </c>
      <c r="Y15" s="42" t="s">
        <v>224</v>
      </c>
      <c r="Z15" s="42" t="s">
        <v>225</v>
      </c>
      <c r="AA15" s="42" t="str">
        <f>VLOOKUP(C15,'Listes déroulantes'!A:B,2,FALSE)</f>
        <v xml:space="preserve">CM_16_RMFEC                     </v>
      </c>
      <c r="AB15" s="42" t="str">
        <f>VLOOKUP(C15,'Listes déroulantes'!A:E,5,FALSE)</f>
        <v xml:space="preserve">27 AVENUE DE LA CROIX           </v>
      </c>
      <c r="AC15" s="42" t="s">
        <v>226</v>
      </c>
      <c r="AD15" s="42" t="s">
        <v>226</v>
      </c>
      <c r="AE15" s="42" t="s">
        <v>227</v>
      </c>
      <c r="AF15" s="42" t="s">
        <v>228</v>
      </c>
      <c r="AG15" s="42" t="s">
        <v>229</v>
      </c>
      <c r="AH15" s="48">
        <v>8904564409319</v>
      </c>
      <c r="AI15" s="42" t="s">
        <v>222</v>
      </c>
      <c r="AJ15" s="42" t="str">
        <f>VLOOKUP(C15,'Listes déroulantes'!A:B,2,FALSE)</f>
        <v xml:space="preserve">CM_16_RMFEC                     </v>
      </c>
      <c r="AK15" s="42" t="str">
        <f>VLOOKUP(C15,'Listes déroulantes'!A:G,5,FALSE)</f>
        <v xml:space="preserve">27 AVENUE DE LA CROIX           </v>
      </c>
      <c r="AL15" s="42" t="s">
        <v>226</v>
      </c>
      <c r="AM15" s="42" t="s">
        <v>226</v>
      </c>
      <c r="AN15" s="42" t="s">
        <v>227</v>
      </c>
      <c r="AO15" s="42" t="s">
        <v>228</v>
      </c>
      <c r="AP15" s="42" t="s">
        <v>229</v>
      </c>
      <c r="AQ15" s="42">
        <v>17028</v>
      </c>
      <c r="AR15" s="42" t="s">
        <v>230</v>
      </c>
      <c r="AS15" s="42" t="str">
        <f>RIGHT(VLOOKUP(C15,'Listes déroulantes'!A:N,14,FALSE),11)</f>
        <v>76386284542</v>
      </c>
      <c r="AT15" s="42" t="s">
        <v>231</v>
      </c>
      <c r="AU15" s="42" t="s">
        <v>232</v>
      </c>
      <c r="AV15" s="42" t="s">
        <v>232</v>
      </c>
      <c r="AW15" s="42" t="str">
        <f>VLOOKUP(C15,'Listes déroulantes'!A:K,10,FALSE)</f>
        <v>DC92560016</v>
      </c>
      <c r="AX15" s="42" t="str">
        <f>VLOOKUP(C15,'Listes déroulantes'!A:L,12,FALSE)</f>
        <v>MOXEFR22XXX</v>
      </c>
      <c r="AY15" s="42" t="str">
        <f>VLOOKUP(C15,'Listes déroulantes'!A:M,13,FALSE)</f>
        <v xml:space="preserve">FR53 1009 6000 4093 1669 8434 C67 </v>
      </c>
      <c r="AZ15" s="42" t="str">
        <f>REPT(0,12-LEN(SUBSTITUTE(VLOOKUP(C15,'Listes déroulantes'!A:P,16,FALSE), ".", "")))&amp;SUBSTITUTE(VLOOKUP(C15,'Listes déroulantes'!A:P,16,FALSE), ".", "")</f>
        <v>000000020000</v>
      </c>
      <c r="BA15" s="42" t="str">
        <f t="shared" si="0"/>
        <v>O</v>
      </c>
      <c r="BB15" s="42" t="s">
        <v>367</v>
      </c>
      <c r="BC15" s="42" t="s">
        <v>235</v>
      </c>
      <c r="BD15" s="42" t="s">
        <v>236</v>
      </c>
      <c r="BE15" s="42" t="str">
        <f>VLOOKUP(C15,'Listes déroulantes'!A:G,7,FALSE)</f>
        <v xml:space="preserve">C9256016                      </v>
      </c>
      <c r="BF15" s="43" t="str">
        <f>VLOOKUP(C15,'Listes déroulantes'!A:N,6,FALSE)</f>
        <v>A</v>
      </c>
      <c r="BG15" s="42" t="s">
        <v>238</v>
      </c>
    </row>
    <row r="16" spans="1:59" x14ac:dyDescent="0.25">
      <c r="A16" s="17" t="s">
        <v>255</v>
      </c>
      <c r="B16" s="27" t="str">
        <f t="shared" si="1"/>
        <v xml:space="preserve">4TBM       17028925602860930700180001M10.12.201910.02.20219470       0000CM_17_RMFEC     13AIX EN PROVENCCM_17_RMFEC                     78 RUE DE LA FIGAIRASSE                                                                         13290AIX EN PROVENCE            25089045644093201CM_17_RMFEC                     78 RUE DE LA FIGAIRASSE                                                                         13290AIX EN PROVENCE            25017028922827638628454300000000000000000000DC92560017MOXEFR22XXXFR53 1009 6000 4093 1669 8434 C68 000000020000O0070O000C9256017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6" s="26" t="s">
        <v>667</v>
      </c>
      <c r="D16" s="26" t="s">
        <v>32</v>
      </c>
      <c r="E16" s="11" t="s">
        <v>243</v>
      </c>
      <c r="F16" s="42" t="s">
        <v>217</v>
      </c>
      <c r="G16" s="42" t="s">
        <v>218</v>
      </c>
      <c r="H16" s="42" t="s">
        <v>58</v>
      </c>
      <c r="I16" s="42" t="s">
        <v>36</v>
      </c>
      <c r="J16" s="47" t="s">
        <v>577</v>
      </c>
      <c r="K16" s="42" t="str">
        <f>VLOOKUP(C16,'Listes déroulantes'!A:D,4,FALSE)</f>
        <v>9256028</v>
      </c>
      <c r="L16" s="42" t="str">
        <f>VLOOKUP(C16,'Listes déroulantes'!A:C,3,FALSE)</f>
        <v>60930700180001</v>
      </c>
      <c r="M16" s="42" t="s">
        <v>58</v>
      </c>
      <c r="N16" s="42" t="s">
        <v>221</v>
      </c>
      <c r="O16" s="42" t="s">
        <v>292</v>
      </c>
      <c r="P16" s="42">
        <f>VLOOKUP(C16,'Listes déroulantes'!A:O,15,FALSE)</f>
        <v>9470</v>
      </c>
      <c r="Q16" s="42" t="s">
        <v>498</v>
      </c>
      <c r="R16" s="42" t="str">
        <f>IF(VLOOKUP(C16,'Listes déroulantes'!A:H,8,FALSE)="VAD  ","V"," ")</f>
        <v xml:space="preserve"> </v>
      </c>
      <c r="S16" s="42" t="str">
        <f>IF(VLOOKUP(C16,'Listes déroulantes'!A:H,6,FALSE)="PDPSC","1"," ")</f>
        <v xml:space="preserve"> </v>
      </c>
      <c r="T16" s="42" t="s">
        <v>223</v>
      </c>
      <c r="U16" s="42" t="s">
        <v>223</v>
      </c>
      <c r="V16" s="42" t="s">
        <v>223</v>
      </c>
      <c r="W16" s="42" t="s">
        <v>223</v>
      </c>
      <c r="X16" s="42" t="str">
        <f>LEFT(VLOOKUP(C16,'Listes déroulantes'!A:I,9,FALSE),16)</f>
        <v xml:space="preserve">CM_17_RMFEC     </v>
      </c>
      <c r="Y16" s="42" t="s">
        <v>224</v>
      </c>
      <c r="Z16" s="42" t="s">
        <v>225</v>
      </c>
      <c r="AA16" s="42" t="str">
        <f>VLOOKUP(C16,'Listes déroulantes'!A:B,2,FALSE)</f>
        <v xml:space="preserve">CM_17_RMFEC                     </v>
      </c>
      <c r="AB16" s="42" t="str">
        <f>VLOOKUP(C16,'Listes déroulantes'!A:E,5,FALSE)</f>
        <v xml:space="preserve">78 RUE DE LA FIGAIRASSE         </v>
      </c>
      <c r="AC16" s="42" t="s">
        <v>226</v>
      </c>
      <c r="AD16" s="42" t="s">
        <v>226</v>
      </c>
      <c r="AE16" s="42" t="s">
        <v>227</v>
      </c>
      <c r="AF16" s="42" t="s">
        <v>228</v>
      </c>
      <c r="AG16" s="42" t="s">
        <v>229</v>
      </c>
      <c r="AH16" s="48">
        <v>8904564409320</v>
      </c>
      <c r="AI16" s="42" t="s">
        <v>222</v>
      </c>
      <c r="AJ16" s="42" t="str">
        <f>VLOOKUP(C16,'Listes déroulantes'!A:B,2,FALSE)</f>
        <v xml:space="preserve">CM_17_RMFEC                     </v>
      </c>
      <c r="AK16" s="42" t="str">
        <f>VLOOKUP(C16,'Listes déroulantes'!A:G,5,FALSE)</f>
        <v xml:space="preserve">78 RUE DE LA FIGAIRASSE         </v>
      </c>
      <c r="AL16" s="42" t="s">
        <v>226</v>
      </c>
      <c r="AM16" s="42" t="s">
        <v>226</v>
      </c>
      <c r="AN16" s="42" t="s">
        <v>227</v>
      </c>
      <c r="AO16" s="42" t="s">
        <v>228</v>
      </c>
      <c r="AP16" s="42" t="s">
        <v>229</v>
      </c>
      <c r="AQ16" s="42">
        <v>17028</v>
      </c>
      <c r="AR16" s="42" t="s">
        <v>230</v>
      </c>
      <c r="AS16" s="42" t="str">
        <f>RIGHT(VLOOKUP(C16,'Listes déroulantes'!A:N,14,FALSE),11)</f>
        <v>76386284543</v>
      </c>
      <c r="AT16" s="42" t="s">
        <v>231</v>
      </c>
      <c r="AU16" s="42" t="s">
        <v>232</v>
      </c>
      <c r="AV16" s="42" t="s">
        <v>232</v>
      </c>
      <c r="AW16" s="42" t="str">
        <f>VLOOKUP(C16,'Listes déroulantes'!A:K,10,FALSE)</f>
        <v>DC92560017</v>
      </c>
      <c r="AX16" s="42" t="str">
        <f>VLOOKUP(C16,'Listes déroulantes'!A:L,12,FALSE)</f>
        <v>MOXEFR22XXX</v>
      </c>
      <c r="AY16" s="42" t="str">
        <f>VLOOKUP(C16,'Listes déroulantes'!A:M,13,FALSE)</f>
        <v xml:space="preserve">FR53 1009 6000 4093 1669 8434 C68 </v>
      </c>
      <c r="AZ16" s="42" t="str">
        <f>REPT(0,12-LEN(SUBSTITUTE(VLOOKUP(C16,'Listes déroulantes'!A:P,16,FALSE), ".", "")))&amp;SUBSTITUTE(VLOOKUP(C16,'Listes déroulantes'!A:P,16,FALSE), ".", "")</f>
        <v>000000020000</v>
      </c>
      <c r="BA16" s="42" t="str">
        <f t="shared" si="0"/>
        <v>O</v>
      </c>
      <c r="BB16" s="42" t="s">
        <v>368</v>
      </c>
      <c r="BC16" s="42" t="s">
        <v>235</v>
      </c>
      <c r="BD16" s="42" t="s">
        <v>236</v>
      </c>
      <c r="BE16" s="42" t="str">
        <f>VLOOKUP(C16,'Listes déroulantes'!A:G,7,FALSE)</f>
        <v xml:space="preserve">C9256017                      </v>
      </c>
      <c r="BF16" s="43" t="str">
        <f>VLOOKUP(C16,'Listes déroulantes'!A:N,6,FALSE)</f>
        <v>A</v>
      </c>
      <c r="BG16" s="42" t="s">
        <v>238</v>
      </c>
    </row>
    <row r="17" spans="1:59" x14ac:dyDescent="0.25">
      <c r="A17" s="17" t="s">
        <v>256</v>
      </c>
      <c r="B17" s="27" t="str">
        <f t="shared" si="1"/>
        <v xml:space="preserve">4TBM       17028925602960930700180001M10.12.201910.02.20219470     V 0000CM_17_RMFEC     13AIX EN PROVENCCM_17_RMFEC                     78 RUE DE LA FIGAIRASSE                                                                         13290AIX EN PROVENCE            25089045644093211CM_17_RMFEC                     78 RUE DE LA FIGAIRASSE                                                                         13290AIX EN PROVENCE            25017028922827638628454300000000000000000000DC92560017MOXEFR22XXXFR53 1009 6000 4093 1669 8434 C68 000000020000O0071O000C9256017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7" s="26" t="s">
        <v>668</v>
      </c>
      <c r="D17" s="26" t="s">
        <v>32</v>
      </c>
      <c r="E17" s="11" t="s">
        <v>243</v>
      </c>
      <c r="F17" s="42" t="s">
        <v>217</v>
      </c>
      <c r="G17" s="42" t="s">
        <v>218</v>
      </c>
      <c r="H17" s="42" t="s">
        <v>58</v>
      </c>
      <c r="I17" s="42" t="s">
        <v>36</v>
      </c>
      <c r="J17" s="47" t="s">
        <v>577</v>
      </c>
      <c r="K17" s="42" t="str">
        <f>VLOOKUP(C17,'Listes déroulantes'!A:D,4,FALSE)</f>
        <v>9256029</v>
      </c>
      <c r="L17" s="42" t="str">
        <f>VLOOKUP(C17,'Listes déroulantes'!A:C,3,FALSE)</f>
        <v>60930700180001</v>
      </c>
      <c r="M17" s="42" t="s">
        <v>58</v>
      </c>
      <c r="N17" s="42" t="s">
        <v>221</v>
      </c>
      <c r="O17" s="42" t="s">
        <v>292</v>
      </c>
      <c r="P17" s="42">
        <f>VLOOKUP(C17,'Listes déroulantes'!A:O,15,FALSE)</f>
        <v>9470</v>
      </c>
      <c r="Q17" s="42" t="s">
        <v>498</v>
      </c>
      <c r="R17" s="42" t="str">
        <f>IF(VLOOKUP(C17,'Listes déroulantes'!A:H,8,FALSE)="VAD  ","V"," ")</f>
        <v>V</v>
      </c>
      <c r="S17" s="42" t="str">
        <f>IF(VLOOKUP(C17,'Listes déroulantes'!A:H,6,FALSE)="PDPSC","1"," ")</f>
        <v xml:space="preserve"> </v>
      </c>
      <c r="T17" s="42" t="s">
        <v>223</v>
      </c>
      <c r="U17" s="42" t="s">
        <v>223</v>
      </c>
      <c r="V17" s="42" t="s">
        <v>223</v>
      </c>
      <c r="W17" s="42" t="s">
        <v>223</v>
      </c>
      <c r="X17" s="42" t="str">
        <f>LEFT(VLOOKUP(C17,'Listes déroulantes'!A:I,9,FALSE),16)</f>
        <v xml:space="preserve">CM_17_RMFEC     </v>
      </c>
      <c r="Y17" s="42" t="s">
        <v>224</v>
      </c>
      <c r="Z17" s="42" t="s">
        <v>225</v>
      </c>
      <c r="AA17" s="42" t="str">
        <f>VLOOKUP(C17,'Listes déroulantes'!A:B,2,FALSE)</f>
        <v xml:space="preserve">CM_17_RMFEC                     </v>
      </c>
      <c r="AB17" s="42" t="str">
        <f>VLOOKUP(C17,'Listes déroulantes'!A:E,5,FALSE)</f>
        <v xml:space="preserve">78 RUE DE LA FIGAIRASSE         </v>
      </c>
      <c r="AC17" s="42" t="s">
        <v>226</v>
      </c>
      <c r="AD17" s="42" t="s">
        <v>226</v>
      </c>
      <c r="AE17" s="42" t="s">
        <v>227</v>
      </c>
      <c r="AF17" s="42" t="s">
        <v>228</v>
      </c>
      <c r="AG17" s="42" t="s">
        <v>229</v>
      </c>
      <c r="AH17" s="48">
        <v>8904564409321</v>
      </c>
      <c r="AI17" s="42" t="s">
        <v>222</v>
      </c>
      <c r="AJ17" s="42" t="str">
        <f>VLOOKUP(C17,'Listes déroulantes'!A:B,2,FALSE)</f>
        <v xml:space="preserve">CM_17_RMFEC                     </v>
      </c>
      <c r="AK17" s="42" t="str">
        <f>VLOOKUP(C17,'Listes déroulantes'!A:G,5,FALSE)</f>
        <v xml:space="preserve">78 RUE DE LA FIGAIRASSE         </v>
      </c>
      <c r="AL17" s="42" t="s">
        <v>226</v>
      </c>
      <c r="AM17" s="42" t="s">
        <v>226</v>
      </c>
      <c r="AN17" s="42" t="s">
        <v>227</v>
      </c>
      <c r="AO17" s="42" t="s">
        <v>228</v>
      </c>
      <c r="AP17" s="42" t="s">
        <v>229</v>
      </c>
      <c r="AQ17" s="42">
        <v>17028</v>
      </c>
      <c r="AR17" s="42" t="s">
        <v>230</v>
      </c>
      <c r="AS17" s="42" t="str">
        <f>RIGHT(VLOOKUP(C17,'Listes déroulantes'!A:N,14,FALSE),11)</f>
        <v>76386284543</v>
      </c>
      <c r="AT17" s="42" t="s">
        <v>231</v>
      </c>
      <c r="AU17" s="42" t="s">
        <v>232</v>
      </c>
      <c r="AV17" s="42" t="s">
        <v>232</v>
      </c>
      <c r="AW17" s="42" t="str">
        <f>VLOOKUP(C17,'Listes déroulantes'!A:K,10,FALSE)</f>
        <v>DC92560017</v>
      </c>
      <c r="AX17" s="42" t="str">
        <f>VLOOKUP(C17,'Listes déroulantes'!A:L,12,FALSE)</f>
        <v>MOXEFR22XXX</v>
      </c>
      <c r="AY17" s="42" t="str">
        <f>VLOOKUP(C17,'Listes déroulantes'!A:M,13,FALSE)</f>
        <v xml:space="preserve">FR53 1009 6000 4093 1669 8434 C68 </v>
      </c>
      <c r="AZ17" s="42" t="str">
        <f>REPT(0,12-LEN(SUBSTITUTE(VLOOKUP(C17,'Listes déroulantes'!A:P,16,FALSE), ".", "")))&amp;SUBSTITUTE(VLOOKUP(C17,'Listes déroulantes'!A:P,16,FALSE), ".", "")</f>
        <v>000000020000</v>
      </c>
      <c r="BA17" s="42" t="str">
        <f t="shared" si="0"/>
        <v>O</v>
      </c>
      <c r="BB17" s="42" t="s">
        <v>369</v>
      </c>
      <c r="BC17" s="42" t="s">
        <v>235</v>
      </c>
      <c r="BD17" s="42" t="s">
        <v>236</v>
      </c>
      <c r="BE17" s="42" t="str">
        <f>VLOOKUP(C17,'Listes déroulantes'!A:G,7,FALSE)</f>
        <v xml:space="preserve">C9256017                      </v>
      </c>
      <c r="BF17" s="43" t="str">
        <f>VLOOKUP(C17,'Listes déroulantes'!A:N,6,FALSE)</f>
        <v>A</v>
      </c>
      <c r="BG17" s="42" t="s">
        <v>238</v>
      </c>
    </row>
    <row r="18" spans="1:59" x14ac:dyDescent="0.25">
      <c r="A18" s="17" t="s">
        <v>257</v>
      </c>
      <c r="B18" s="27" t="str">
        <f t="shared" si="1"/>
        <v xml:space="preserve">4TBM       17028925603060931700180001M10.12.201910.02.20219471     V 0000CM_18_RMFEC     13AIX EN PROVENCCM_18_RMFEC                     16 RUE DE LA CANTAPERDRIX                                                                       13290AIX EN PROVENCE            25089045644093221CM_18_RMFEC                     16 RUE DE LA CANTAPERDRIX                                                                       13290AIX EN PROVENCE            25017028922827638628454400000000000000000000DC92560018MOXEFR22XXXFR53 1009 6000 4093 1669 8434 C69 000000020000O0072O000C9256018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8" s="26" t="s">
        <v>669</v>
      </c>
      <c r="D18" s="26" t="s">
        <v>32</v>
      </c>
      <c r="E18" s="11" t="s">
        <v>243</v>
      </c>
      <c r="F18" s="42" t="s">
        <v>217</v>
      </c>
      <c r="G18" s="42" t="s">
        <v>218</v>
      </c>
      <c r="H18" s="42" t="s">
        <v>58</v>
      </c>
      <c r="I18" s="42" t="s">
        <v>36</v>
      </c>
      <c r="J18" s="47" t="s">
        <v>577</v>
      </c>
      <c r="K18" s="42" t="str">
        <f>VLOOKUP(C18,'Listes déroulantes'!A:D,4,FALSE)</f>
        <v>9256030</v>
      </c>
      <c r="L18" s="42" t="str">
        <f>VLOOKUP(C18,'Listes déroulantes'!A:C,3,FALSE)</f>
        <v>60931700180001</v>
      </c>
      <c r="M18" s="42" t="s">
        <v>58</v>
      </c>
      <c r="N18" s="42" t="s">
        <v>221</v>
      </c>
      <c r="O18" s="42" t="s">
        <v>292</v>
      </c>
      <c r="P18" s="42">
        <f>VLOOKUP(C18,'Listes déroulantes'!A:O,15,FALSE)</f>
        <v>9471</v>
      </c>
      <c r="Q18" s="42" t="s">
        <v>498</v>
      </c>
      <c r="R18" s="42" t="str">
        <f>IF(VLOOKUP(C18,'Listes déroulantes'!A:H,8,FALSE)="VAD  ","V"," ")</f>
        <v>V</v>
      </c>
      <c r="S18" s="42" t="str">
        <f>IF(VLOOKUP(C18,'Listes déroulantes'!A:H,6,FALSE)="PDPSC","1"," ")</f>
        <v xml:space="preserve"> </v>
      </c>
      <c r="T18" s="42" t="s">
        <v>223</v>
      </c>
      <c r="U18" s="42" t="s">
        <v>223</v>
      </c>
      <c r="V18" s="42" t="s">
        <v>223</v>
      </c>
      <c r="W18" s="42" t="s">
        <v>223</v>
      </c>
      <c r="X18" s="42" t="str">
        <f>LEFT(VLOOKUP(C18,'Listes déroulantes'!A:I,9,FALSE),16)</f>
        <v xml:space="preserve">CM_18_RMFEC     </v>
      </c>
      <c r="Y18" s="42" t="s">
        <v>224</v>
      </c>
      <c r="Z18" s="42" t="s">
        <v>225</v>
      </c>
      <c r="AA18" s="42" t="str">
        <f>VLOOKUP(C18,'Listes déroulantes'!A:B,2,FALSE)</f>
        <v xml:space="preserve">CM_18_RMFEC                     </v>
      </c>
      <c r="AB18" s="42" t="str">
        <f>VLOOKUP(C18,'Listes déroulantes'!A:E,5,FALSE)</f>
        <v xml:space="preserve">16 RUE DE LA CANTAPERDRIX       </v>
      </c>
      <c r="AC18" s="42" t="s">
        <v>226</v>
      </c>
      <c r="AD18" s="42" t="s">
        <v>226</v>
      </c>
      <c r="AE18" s="42" t="s">
        <v>227</v>
      </c>
      <c r="AF18" s="42" t="s">
        <v>228</v>
      </c>
      <c r="AG18" s="42" t="s">
        <v>229</v>
      </c>
      <c r="AH18" s="48">
        <v>8904564409322</v>
      </c>
      <c r="AI18" s="42" t="s">
        <v>222</v>
      </c>
      <c r="AJ18" s="42" t="str">
        <f>VLOOKUP(C18,'Listes déroulantes'!A:B,2,FALSE)</f>
        <v xml:space="preserve">CM_18_RMFEC                     </v>
      </c>
      <c r="AK18" s="42" t="str">
        <f>VLOOKUP(C18,'Listes déroulantes'!A:G,5,FALSE)</f>
        <v xml:space="preserve">16 RUE DE LA CANTAPERDRIX       </v>
      </c>
      <c r="AL18" s="42" t="s">
        <v>226</v>
      </c>
      <c r="AM18" s="42" t="s">
        <v>226</v>
      </c>
      <c r="AN18" s="42" t="s">
        <v>227</v>
      </c>
      <c r="AO18" s="42" t="s">
        <v>228</v>
      </c>
      <c r="AP18" s="42" t="s">
        <v>229</v>
      </c>
      <c r="AQ18" s="42">
        <v>17028</v>
      </c>
      <c r="AR18" s="42" t="s">
        <v>230</v>
      </c>
      <c r="AS18" s="42" t="str">
        <f>RIGHT(VLOOKUP(C18,'Listes déroulantes'!A:N,14,FALSE),11)</f>
        <v>76386284544</v>
      </c>
      <c r="AT18" s="42" t="s">
        <v>231</v>
      </c>
      <c r="AU18" s="42" t="s">
        <v>232</v>
      </c>
      <c r="AV18" s="42" t="s">
        <v>232</v>
      </c>
      <c r="AW18" s="42" t="str">
        <f>VLOOKUP(C18,'Listes déroulantes'!A:K,10,FALSE)</f>
        <v>DC92560018</v>
      </c>
      <c r="AX18" s="42" t="str">
        <f>VLOOKUP(C18,'Listes déroulantes'!A:L,12,FALSE)</f>
        <v>MOXEFR22XXX</v>
      </c>
      <c r="AY18" s="42" t="str">
        <f>VLOOKUP(C18,'Listes déroulantes'!A:M,13,FALSE)</f>
        <v xml:space="preserve">FR53 1009 6000 4093 1669 8434 C69 </v>
      </c>
      <c r="AZ18" s="42" t="str">
        <f>REPT(0,12-LEN(SUBSTITUTE(VLOOKUP(C18,'Listes déroulantes'!A:P,16,FALSE), ".", "")))&amp;SUBSTITUTE(VLOOKUP(C18,'Listes déroulantes'!A:P,16,FALSE), ".", "")</f>
        <v>000000020000</v>
      </c>
      <c r="BA18" s="42" t="str">
        <f t="shared" si="0"/>
        <v>O</v>
      </c>
      <c r="BB18" s="42" t="s">
        <v>370</v>
      </c>
      <c r="BC18" s="42" t="s">
        <v>235</v>
      </c>
      <c r="BD18" s="42" t="s">
        <v>236</v>
      </c>
      <c r="BE18" s="42" t="str">
        <f>VLOOKUP(C18,'Listes déroulantes'!A:G,7,FALSE)</f>
        <v xml:space="preserve">C9256018                      </v>
      </c>
      <c r="BF18" s="43" t="str">
        <f>VLOOKUP(C18,'Listes déroulantes'!A:N,6,FALSE)</f>
        <v>A</v>
      </c>
      <c r="BG18" s="42" t="s">
        <v>238</v>
      </c>
    </row>
    <row r="19" spans="1:59" x14ac:dyDescent="0.25">
      <c r="A19" s="17" t="s">
        <v>258</v>
      </c>
      <c r="B1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25089045644093231SAS MONEXT                      260 RUE CLAUDE NICOL                                                                            13290AIX EN PROVENCE            25017028922828904564409300000000000000000000DC06983215CMBRFR2BARKFR76 1558 9297 5300 2819 2724 052 000000000000O0073O000C0009999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9" s="26" t="s">
        <v>33</v>
      </c>
      <c r="D19" s="26" t="s">
        <v>32</v>
      </c>
      <c r="E19" s="11" t="s">
        <v>243</v>
      </c>
      <c r="F19" s="42" t="s">
        <v>217</v>
      </c>
      <c r="G19" s="42" t="s">
        <v>218</v>
      </c>
      <c r="H19" s="42" t="s">
        <v>58</v>
      </c>
      <c r="I19" s="42" t="s">
        <v>36</v>
      </c>
      <c r="J19" s="47" t="s">
        <v>499</v>
      </c>
      <c r="K19" s="42" t="str">
        <f>VLOOKUP(C19,'Listes déroulantes'!A:D,4,FALSE)</f>
        <v>9255001</v>
      </c>
      <c r="L19" s="42" t="str">
        <f>VLOOKUP(C19,'Listes déroulantes'!A:C,3,FALSE)</f>
        <v>50318500100032</v>
      </c>
      <c r="M19" s="42" t="s">
        <v>58</v>
      </c>
      <c r="N19" s="42" t="s">
        <v>221</v>
      </c>
      <c r="O19" s="42" t="s">
        <v>292</v>
      </c>
      <c r="P19" s="42">
        <f>VLOOKUP(C19,'Listes déroulantes'!A:O,15,FALSE)</f>
        <v>8641</v>
      </c>
      <c r="Q19" s="42" t="s">
        <v>498</v>
      </c>
      <c r="R19" s="42" t="str">
        <f>IF(VLOOKUP(C19,'Listes déroulantes'!A:H,8,FALSE)="VAD  ","V"," ")</f>
        <v xml:space="preserve"> </v>
      </c>
      <c r="S19" s="42" t="str">
        <f>IF(VLOOKUP(C19,'Listes déroulantes'!A:H,6,FALSE)="PDPSC","1"," ")</f>
        <v xml:space="preserve"> </v>
      </c>
      <c r="T19" s="42" t="s">
        <v>223</v>
      </c>
      <c r="U19" s="42" t="s">
        <v>223</v>
      </c>
      <c r="V19" s="42" t="s">
        <v>223</v>
      </c>
      <c r="W19" s="42" t="s">
        <v>223</v>
      </c>
      <c r="X19" s="42" t="str">
        <f>LEFT(VLOOKUP(C19,'Listes déroulantes'!A:I,9,FALSE),16)</f>
        <v xml:space="preserve">MONEXT          </v>
      </c>
      <c r="Y19" s="42" t="s">
        <v>224</v>
      </c>
      <c r="Z19" s="42" t="s">
        <v>225</v>
      </c>
      <c r="AA19" s="42" t="str">
        <f>VLOOKUP(C19,'Listes déroulantes'!A:B,2,FALSE)</f>
        <v xml:space="preserve">SAS MONEXT                      </v>
      </c>
      <c r="AB19" s="42" t="str">
        <f>VLOOKUP(C19,'Listes déroulantes'!A:E,5,FALSE)</f>
        <v xml:space="preserve">260 RUE CLAUDE NICOL            </v>
      </c>
      <c r="AC19" s="42" t="s">
        <v>226</v>
      </c>
      <c r="AD19" s="42" t="s">
        <v>226</v>
      </c>
      <c r="AE19" s="42" t="s">
        <v>227</v>
      </c>
      <c r="AF19" s="42" t="s">
        <v>228</v>
      </c>
      <c r="AG19" s="42" t="s">
        <v>229</v>
      </c>
      <c r="AH19" s="48">
        <v>8904564409323</v>
      </c>
      <c r="AI19" s="42" t="s">
        <v>222</v>
      </c>
      <c r="AJ19" s="42" t="str">
        <f>VLOOKUP(C19,'Listes déroulantes'!A:B,2,FALSE)</f>
        <v xml:space="preserve">SAS MONEXT                      </v>
      </c>
      <c r="AK19" s="42" t="str">
        <f>VLOOKUP(C19,'Listes déroulantes'!A:G,5,FALSE)</f>
        <v xml:space="preserve">260 RUE CLAUDE NICOL            </v>
      </c>
      <c r="AL19" s="42" t="s">
        <v>226</v>
      </c>
      <c r="AM19" s="42" t="s">
        <v>226</v>
      </c>
      <c r="AN19" s="42" t="s">
        <v>227</v>
      </c>
      <c r="AO19" s="42" t="s">
        <v>228</v>
      </c>
      <c r="AP19" s="42" t="s">
        <v>229</v>
      </c>
      <c r="AQ19" s="42">
        <v>17028</v>
      </c>
      <c r="AR19" s="42" t="s">
        <v>230</v>
      </c>
      <c r="AS19" s="42" t="str">
        <f>RIGHT(VLOOKUP(C19,'Listes déroulantes'!A:N,14,FALSE),11)</f>
        <v>89045644093</v>
      </c>
      <c r="AT19" s="42" t="s">
        <v>231</v>
      </c>
      <c r="AU19" s="42" t="s">
        <v>232</v>
      </c>
      <c r="AV19" s="42" t="s">
        <v>232</v>
      </c>
      <c r="AW19" s="42" t="str">
        <f>VLOOKUP(C19,'Listes déroulantes'!A:K,10,FALSE)</f>
        <v>DC06983215</v>
      </c>
      <c r="AX19" s="42" t="str">
        <f>VLOOKUP(C19,'Listes déroulantes'!A:L,12,FALSE)</f>
        <v>CMBRFR2BARK</v>
      </c>
      <c r="AY19" s="42" t="str">
        <f>VLOOKUP(C19,'Listes déroulantes'!A:M,13,FALSE)</f>
        <v xml:space="preserve">FR76 1558 9297 5300 2819 2724 052 </v>
      </c>
      <c r="AZ19" s="42" t="str">
        <f>REPT(0,12-LEN(SUBSTITUTE(VLOOKUP(C19,'Listes déroulantes'!A:P,16,FALSE), ".", "")))&amp;SUBSTITUTE(VLOOKUP(C19,'Listes déroulantes'!A:P,16,FALSE), ".", "")</f>
        <v>000000000000</v>
      </c>
      <c r="BA19" s="42" t="str">
        <f t="shared" si="0"/>
        <v>O</v>
      </c>
      <c r="BB19" s="42" t="s">
        <v>371</v>
      </c>
      <c r="BC19" s="42" t="s">
        <v>235</v>
      </c>
      <c r="BD19" s="42" t="s">
        <v>236</v>
      </c>
      <c r="BE19" s="42" t="str">
        <f>VLOOKUP(C19,'Listes déroulantes'!A:G,7,FALSE)</f>
        <v xml:space="preserve">C0009999                      </v>
      </c>
      <c r="BF19" s="43" t="str">
        <f>VLOOKUP(C19,'Listes déroulantes'!A:N,6,FALSE)</f>
        <v>A</v>
      </c>
      <c r="BG19" s="42" t="s">
        <v>238</v>
      </c>
    </row>
    <row r="20" spans="1:59" x14ac:dyDescent="0.25">
      <c r="A20" s="17" t="s">
        <v>259</v>
      </c>
      <c r="B2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25089045644093241SAS MONEXT                      260 RUE CLAUDE NICOL                                                                            13290AIX EN PROVENCE            25017028922828904564409300000000000000000000DC06983215CMBRFR2BARKFR76 1558 9297 5300 2819 2724 052 000000000000O0074O000C0009999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0" s="26" t="s">
        <v>33</v>
      </c>
      <c r="D20" s="26" t="s">
        <v>32</v>
      </c>
      <c r="E20" s="11" t="s">
        <v>243</v>
      </c>
      <c r="F20" s="42" t="s">
        <v>217</v>
      </c>
      <c r="G20" s="42" t="s">
        <v>218</v>
      </c>
      <c r="H20" s="42" t="s">
        <v>58</v>
      </c>
      <c r="I20" s="42" t="s">
        <v>36</v>
      </c>
      <c r="J20" s="47" t="s">
        <v>499</v>
      </c>
      <c r="K20" s="42" t="str">
        <f>VLOOKUP(C20,'Listes déroulantes'!A:D,4,FALSE)</f>
        <v>9255001</v>
      </c>
      <c r="L20" s="42" t="str">
        <f>VLOOKUP(C20,'Listes déroulantes'!A:C,3,FALSE)</f>
        <v>50318500100032</v>
      </c>
      <c r="M20" s="42" t="s">
        <v>58</v>
      </c>
      <c r="N20" s="42" t="s">
        <v>221</v>
      </c>
      <c r="O20" s="42" t="s">
        <v>292</v>
      </c>
      <c r="P20" s="42">
        <f>VLOOKUP(C20,'Listes déroulantes'!A:O,15,FALSE)</f>
        <v>8641</v>
      </c>
      <c r="Q20" s="42" t="s">
        <v>498</v>
      </c>
      <c r="R20" s="42" t="str">
        <f>IF(VLOOKUP(C20,'Listes déroulantes'!A:H,8,FALSE)="VAD  ","V"," ")</f>
        <v xml:space="preserve"> </v>
      </c>
      <c r="S20" s="42" t="str">
        <f>IF(VLOOKUP(C20,'Listes déroulantes'!A:H,6,FALSE)="PDPSC","1"," ")</f>
        <v xml:space="preserve"> </v>
      </c>
      <c r="T20" s="42" t="s">
        <v>223</v>
      </c>
      <c r="U20" s="42" t="s">
        <v>223</v>
      </c>
      <c r="V20" s="42" t="s">
        <v>223</v>
      </c>
      <c r="W20" s="42" t="s">
        <v>223</v>
      </c>
      <c r="X20" s="42" t="str">
        <f>LEFT(VLOOKUP(C20,'Listes déroulantes'!A:I,9,FALSE),16)</f>
        <v xml:space="preserve">MONEXT          </v>
      </c>
      <c r="Y20" s="42" t="s">
        <v>224</v>
      </c>
      <c r="Z20" s="42" t="s">
        <v>225</v>
      </c>
      <c r="AA20" s="42" t="str">
        <f>VLOOKUP(C20,'Listes déroulantes'!A:B,2,FALSE)</f>
        <v xml:space="preserve">SAS MONEXT                      </v>
      </c>
      <c r="AB20" s="42" t="str">
        <f>VLOOKUP(C20,'Listes déroulantes'!A:E,5,FALSE)</f>
        <v xml:space="preserve">260 RUE CLAUDE NICOL            </v>
      </c>
      <c r="AC20" s="42" t="s">
        <v>226</v>
      </c>
      <c r="AD20" s="42" t="s">
        <v>226</v>
      </c>
      <c r="AE20" s="42" t="s">
        <v>227</v>
      </c>
      <c r="AF20" s="42" t="s">
        <v>228</v>
      </c>
      <c r="AG20" s="42" t="s">
        <v>229</v>
      </c>
      <c r="AH20" s="48">
        <v>8904564409324</v>
      </c>
      <c r="AI20" s="42" t="s">
        <v>222</v>
      </c>
      <c r="AJ20" s="42" t="str">
        <f>VLOOKUP(C20,'Listes déroulantes'!A:B,2,FALSE)</f>
        <v xml:space="preserve">SAS MONEXT                      </v>
      </c>
      <c r="AK20" s="42" t="str">
        <f>VLOOKUP(C20,'Listes déroulantes'!A:G,5,FALSE)</f>
        <v xml:space="preserve">260 RUE CLAUDE NICOL            </v>
      </c>
      <c r="AL20" s="42" t="s">
        <v>226</v>
      </c>
      <c r="AM20" s="42" t="s">
        <v>226</v>
      </c>
      <c r="AN20" s="42" t="s">
        <v>227</v>
      </c>
      <c r="AO20" s="42" t="s">
        <v>228</v>
      </c>
      <c r="AP20" s="42" t="s">
        <v>229</v>
      </c>
      <c r="AQ20" s="42">
        <v>17028</v>
      </c>
      <c r="AR20" s="42" t="s">
        <v>230</v>
      </c>
      <c r="AS20" s="42" t="str">
        <f>RIGHT(VLOOKUP(C20,'Listes déroulantes'!A:N,14,FALSE),11)</f>
        <v>89045644093</v>
      </c>
      <c r="AT20" s="42" t="s">
        <v>231</v>
      </c>
      <c r="AU20" s="42" t="s">
        <v>232</v>
      </c>
      <c r="AV20" s="42" t="s">
        <v>232</v>
      </c>
      <c r="AW20" s="42" t="str">
        <f>VLOOKUP(C20,'Listes déroulantes'!A:K,10,FALSE)</f>
        <v>DC06983215</v>
      </c>
      <c r="AX20" s="42" t="str">
        <f>VLOOKUP(C20,'Listes déroulantes'!A:L,12,FALSE)</f>
        <v>CMBRFR2BARK</v>
      </c>
      <c r="AY20" s="42" t="str">
        <f>VLOOKUP(C20,'Listes déroulantes'!A:M,13,FALSE)</f>
        <v xml:space="preserve">FR76 1558 9297 5300 2819 2724 052 </v>
      </c>
      <c r="AZ20" s="42" t="str">
        <f>REPT(0,12-LEN(SUBSTITUTE(VLOOKUP(C20,'Listes déroulantes'!A:P,16,FALSE), ".", "")))&amp;SUBSTITUTE(VLOOKUP(C20,'Listes déroulantes'!A:P,16,FALSE), ".", "")</f>
        <v>000000000000</v>
      </c>
      <c r="BA20" s="42" t="str">
        <f t="shared" si="0"/>
        <v>O</v>
      </c>
      <c r="BB20" s="42" t="s">
        <v>372</v>
      </c>
      <c r="BC20" s="42" t="s">
        <v>235</v>
      </c>
      <c r="BD20" s="42" t="s">
        <v>236</v>
      </c>
      <c r="BE20" s="42" t="str">
        <f>VLOOKUP(C20,'Listes déroulantes'!A:G,7,FALSE)</f>
        <v xml:space="preserve">C0009999                      </v>
      </c>
      <c r="BF20" s="43" t="str">
        <f>VLOOKUP(C20,'Listes déroulantes'!A:N,6,FALSE)</f>
        <v>A</v>
      </c>
      <c r="BG20" s="42" t="s">
        <v>238</v>
      </c>
    </row>
    <row r="21" spans="1:59" x14ac:dyDescent="0.25">
      <c r="A21" s="17" t="s">
        <v>260</v>
      </c>
      <c r="B2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25089045644093251SAS MONEXT                      260 RUE CLAUDE NICOL                                                                            13290AIX EN PROVENCE            25017028922828904564409300000000000000000000DC06983215CMBRFR2BARKFR76 1558 9297 5300 2819 2724 052 000000000000O0075O000C0009999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1" s="26" t="s">
        <v>33</v>
      </c>
      <c r="D21" s="26" t="s">
        <v>32</v>
      </c>
      <c r="E21" s="11" t="s">
        <v>243</v>
      </c>
      <c r="F21" s="42" t="s">
        <v>217</v>
      </c>
      <c r="G21" s="42" t="s">
        <v>218</v>
      </c>
      <c r="H21" s="42" t="s">
        <v>58</v>
      </c>
      <c r="I21" s="42" t="s">
        <v>36</v>
      </c>
      <c r="J21" s="47" t="s">
        <v>499</v>
      </c>
      <c r="K21" s="42" t="str">
        <f>VLOOKUP(C21,'Listes déroulantes'!A:D,4,FALSE)</f>
        <v>9255001</v>
      </c>
      <c r="L21" s="42" t="str">
        <f>VLOOKUP(C21,'Listes déroulantes'!A:C,3,FALSE)</f>
        <v>50318500100032</v>
      </c>
      <c r="M21" s="42" t="s">
        <v>58</v>
      </c>
      <c r="N21" s="42" t="s">
        <v>221</v>
      </c>
      <c r="O21" s="42" t="s">
        <v>292</v>
      </c>
      <c r="P21" s="42">
        <f>VLOOKUP(C21,'Listes déroulantes'!A:O,15,FALSE)</f>
        <v>8641</v>
      </c>
      <c r="Q21" s="42" t="s">
        <v>498</v>
      </c>
      <c r="R21" s="42" t="str">
        <f>IF(VLOOKUP(C21,'Listes déroulantes'!A:H,8,FALSE)="VAD  ","V"," ")</f>
        <v xml:space="preserve"> </v>
      </c>
      <c r="S21" s="42" t="str">
        <f>IF(VLOOKUP(C21,'Listes déroulantes'!A:H,6,FALSE)="PDPSC","1"," ")</f>
        <v xml:space="preserve"> </v>
      </c>
      <c r="T21" s="42" t="s">
        <v>223</v>
      </c>
      <c r="U21" s="42" t="s">
        <v>223</v>
      </c>
      <c r="V21" s="42" t="s">
        <v>223</v>
      </c>
      <c r="W21" s="42" t="s">
        <v>223</v>
      </c>
      <c r="X21" s="42" t="str">
        <f>LEFT(VLOOKUP(C21,'Listes déroulantes'!A:I,9,FALSE),16)</f>
        <v xml:space="preserve">MONEXT          </v>
      </c>
      <c r="Y21" s="42" t="s">
        <v>224</v>
      </c>
      <c r="Z21" s="42" t="s">
        <v>225</v>
      </c>
      <c r="AA21" s="42" t="str">
        <f>VLOOKUP(C21,'Listes déroulantes'!A:B,2,FALSE)</f>
        <v xml:space="preserve">SAS MONEXT                      </v>
      </c>
      <c r="AB21" s="42" t="str">
        <f>VLOOKUP(C21,'Listes déroulantes'!A:E,5,FALSE)</f>
        <v xml:space="preserve">260 RUE CLAUDE NICOL            </v>
      </c>
      <c r="AC21" s="42" t="s">
        <v>226</v>
      </c>
      <c r="AD21" s="42" t="s">
        <v>226</v>
      </c>
      <c r="AE21" s="42" t="s">
        <v>227</v>
      </c>
      <c r="AF21" s="42" t="s">
        <v>228</v>
      </c>
      <c r="AG21" s="42" t="s">
        <v>229</v>
      </c>
      <c r="AH21" s="48">
        <v>8904564409325</v>
      </c>
      <c r="AI21" s="42" t="s">
        <v>222</v>
      </c>
      <c r="AJ21" s="42" t="str">
        <f>VLOOKUP(C21,'Listes déroulantes'!A:B,2,FALSE)</f>
        <v xml:space="preserve">SAS MONEXT                      </v>
      </c>
      <c r="AK21" s="42" t="str">
        <f>VLOOKUP(C21,'Listes déroulantes'!A:G,5,FALSE)</f>
        <v xml:space="preserve">260 RUE CLAUDE NICOL            </v>
      </c>
      <c r="AL21" s="42" t="s">
        <v>226</v>
      </c>
      <c r="AM21" s="42" t="s">
        <v>226</v>
      </c>
      <c r="AN21" s="42" t="s">
        <v>227</v>
      </c>
      <c r="AO21" s="42" t="s">
        <v>228</v>
      </c>
      <c r="AP21" s="42" t="s">
        <v>229</v>
      </c>
      <c r="AQ21" s="42">
        <v>17028</v>
      </c>
      <c r="AR21" s="42" t="s">
        <v>230</v>
      </c>
      <c r="AS21" s="42" t="str">
        <f>RIGHT(VLOOKUP(C21,'Listes déroulantes'!A:N,14,FALSE),11)</f>
        <v>89045644093</v>
      </c>
      <c r="AT21" s="42" t="s">
        <v>231</v>
      </c>
      <c r="AU21" s="42" t="s">
        <v>232</v>
      </c>
      <c r="AV21" s="42" t="s">
        <v>232</v>
      </c>
      <c r="AW21" s="42" t="str">
        <f>VLOOKUP(C21,'Listes déroulantes'!A:K,10,FALSE)</f>
        <v>DC06983215</v>
      </c>
      <c r="AX21" s="42" t="str">
        <f>VLOOKUP(C21,'Listes déroulantes'!A:L,12,FALSE)</f>
        <v>CMBRFR2BARK</v>
      </c>
      <c r="AY21" s="42" t="str">
        <f>VLOOKUP(C21,'Listes déroulantes'!A:M,13,FALSE)</f>
        <v xml:space="preserve">FR76 1558 9297 5300 2819 2724 052 </v>
      </c>
      <c r="AZ21" s="42" t="str">
        <f>REPT(0,12-LEN(SUBSTITUTE(VLOOKUP(C21,'Listes déroulantes'!A:P,16,FALSE), ".", "")))&amp;SUBSTITUTE(VLOOKUP(C21,'Listes déroulantes'!A:P,16,FALSE), ".", "")</f>
        <v>000000000000</v>
      </c>
      <c r="BA21" s="42" t="str">
        <f t="shared" si="0"/>
        <v>O</v>
      </c>
      <c r="BB21" s="42" t="s">
        <v>373</v>
      </c>
      <c r="BC21" s="42" t="s">
        <v>235</v>
      </c>
      <c r="BD21" s="42" t="s">
        <v>236</v>
      </c>
      <c r="BE21" s="42" t="str">
        <f>VLOOKUP(C21,'Listes déroulantes'!A:G,7,FALSE)</f>
        <v xml:space="preserve">C0009999                      </v>
      </c>
      <c r="BF21" s="43" t="str">
        <f>VLOOKUP(C21,'Listes déroulantes'!A:N,6,FALSE)</f>
        <v>A</v>
      </c>
      <c r="BG21" s="42" t="s">
        <v>238</v>
      </c>
    </row>
    <row r="22" spans="1:59" x14ac:dyDescent="0.25">
      <c r="A22" s="17" t="s">
        <v>261</v>
      </c>
      <c r="B2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25089045644093261SAS MONEXT                      260 RUE CLAUDE NICOL                                                                            13290AIX EN PROVENCE            25017028922828904564409300000000000000000000DC06983215CMBRFR2BARKFR76 1558 9297 5300 2819 2724 052 000000000000O0076O000C0009999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2" s="26" t="s">
        <v>33</v>
      </c>
      <c r="D22" s="26" t="s">
        <v>32</v>
      </c>
      <c r="E22" s="11" t="s">
        <v>243</v>
      </c>
      <c r="F22" s="42" t="s">
        <v>217</v>
      </c>
      <c r="G22" s="42" t="s">
        <v>218</v>
      </c>
      <c r="H22" s="42" t="s">
        <v>58</v>
      </c>
      <c r="I22" s="42" t="s">
        <v>36</v>
      </c>
      <c r="J22" s="47" t="s">
        <v>499</v>
      </c>
      <c r="K22" s="42" t="str">
        <f>VLOOKUP(C22,'Listes déroulantes'!A:D,4,FALSE)</f>
        <v>9255001</v>
      </c>
      <c r="L22" s="42" t="str">
        <f>VLOOKUP(C22,'Listes déroulantes'!A:C,3,FALSE)</f>
        <v>50318500100032</v>
      </c>
      <c r="M22" s="42" t="s">
        <v>58</v>
      </c>
      <c r="N22" s="42" t="s">
        <v>221</v>
      </c>
      <c r="O22" s="42" t="s">
        <v>292</v>
      </c>
      <c r="P22" s="42">
        <f>VLOOKUP(C22,'Listes déroulantes'!A:O,15,FALSE)</f>
        <v>8641</v>
      </c>
      <c r="Q22" s="42" t="s">
        <v>498</v>
      </c>
      <c r="R22" s="42" t="str">
        <f>IF(VLOOKUP(C22,'Listes déroulantes'!A:H,8,FALSE)="VAD  ","V"," ")</f>
        <v xml:space="preserve"> </v>
      </c>
      <c r="S22" s="42" t="str">
        <f>IF(VLOOKUP(C22,'Listes déroulantes'!A:H,6,FALSE)="PDPSC","1"," ")</f>
        <v xml:space="preserve"> </v>
      </c>
      <c r="T22" s="42" t="s">
        <v>223</v>
      </c>
      <c r="U22" s="42" t="s">
        <v>223</v>
      </c>
      <c r="V22" s="42" t="s">
        <v>223</v>
      </c>
      <c r="W22" s="42" t="s">
        <v>223</v>
      </c>
      <c r="X22" s="42" t="str">
        <f>LEFT(VLOOKUP(C22,'Listes déroulantes'!A:I,9,FALSE),16)</f>
        <v xml:space="preserve">MONEXT          </v>
      </c>
      <c r="Y22" s="42" t="s">
        <v>224</v>
      </c>
      <c r="Z22" s="42" t="s">
        <v>225</v>
      </c>
      <c r="AA22" s="42" t="str">
        <f>VLOOKUP(C22,'Listes déroulantes'!A:B,2,FALSE)</f>
        <v xml:space="preserve">SAS MONEXT                      </v>
      </c>
      <c r="AB22" s="42" t="str">
        <f>VLOOKUP(C22,'Listes déroulantes'!A:E,5,FALSE)</f>
        <v xml:space="preserve">260 RUE CLAUDE NICOL            </v>
      </c>
      <c r="AC22" s="42" t="s">
        <v>226</v>
      </c>
      <c r="AD22" s="42" t="s">
        <v>226</v>
      </c>
      <c r="AE22" s="42" t="s">
        <v>227</v>
      </c>
      <c r="AF22" s="42" t="s">
        <v>228</v>
      </c>
      <c r="AG22" s="42" t="s">
        <v>229</v>
      </c>
      <c r="AH22" s="48">
        <v>8904564409326</v>
      </c>
      <c r="AI22" s="42" t="s">
        <v>222</v>
      </c>
      <c r="AJ22" s="42" t="str">
        <f>VLOOKUP(C22,'Listes déroulantes'!A:B,2,FALSE)</f>
        <v xml:space="preserve">SAS MONEXT                      </v>
      </c>
      <c r="AK22" s="42" t="str">
        <f>VLOOKUP(C22,'Listes déroulantes'!A:G,5,FALSE)</f>
        <v xml:space="preserve">260 RUE CLAUDE NICOL            </v>
      </c>
      <c r="AL22" s="42" t="s">
        <v>226</v>
      </c>
      <c r="AM22" s="42" t="s">
        <v>226</v>
      </c>
      <c r="AN22" s="42" t="s">
        <v>227</v>
      </c>
      <c r="AO22" s="42" t="s">
        <v>228</v>
      </c>
      <c r="AP22" s="42" t="s">
        <v>229</v>
      </c>
      <c r="AQ22" s="42">
        <v>17028</v>
      </c>
      <c r="AR22" s="42" t="s">
        <v>230</v>
      </c>
      <c r="AS22" s="42" t="str">
        <f>RIGHT(VLOOKUP(C22,'Listes déroulantes'!A:N,14,FALSE),11)</f>
        <v>89045644093</v>
      </c>
      <c r="AT22" s="42" t="s">
        <v>231</v>
      </c>
      <c r="AU22" s="42" t="s">
        <v>232</v>
      </c>
      <c r="AV22" s="42" t="s">
        <v>232</v>
      </c>
      <c r="AW22" s="42" t="str">
        <f>VLOOKUP(C22,'Listes déroulantes'!A:K,10,FALSE)</f>
        <v>DC06983215</v>
      </c>
      <c r="AX22" s="42" t="str">
        <f>VLOOKUP(C22,'Listes déroulantes'!A:L,12,FALSE)</f>
        <v>CMBRFR2BARK</v>
      </c>
      <c r="AY22" s="42" t="str">
        <f>VLOOKUP(C22,'Listes déroulantes'!A:M,13,FALSE)</f>
        <v xml:space="preserve">FR76 1558 9297 5300 2819 2724 052 </v>
      </c>
      <c r="AZ22" s="42" t="str">
        <f>REPT(0,12-LEN(SUBSTITUTE(VLOOKUP(C22,'Listes déroulantes'!A:P,16,FALSE), ".", "")))&amp;SUBSTITUTE(VLOOKUP(C22,'Listes déroulantes'!A:P,16,FALSE), ".", "")</f>
        <v>000000000000</v>
      </c>
      <c r="BA22" s="42" t="str">
        <f t="shared" si="0"/>
        <v>O</v>
      </c>
      <c r="BB22" s="42" t="s">
        <v>374</v>
      </c>
      <c r="BC22" s="42" t="s">
        <v>235</v>
      </c>
      <c r="BD22" s="42" t="s">
        <v>236</v>
      </c>
      <c r="BE22" s="42" t="str">
        <f>VLOOKUP(C22,'Listes déroulantes'!A:G,7,FALSE)</f>
        <v xml:space="preserve">C0009999                      </v>
      </c>
      <c r="BF22" s="43" t="str">
        <f>VLOOKUP(C22,'Listes déroulantes'!A:N,6,FALSE)</f>
        <v>A</v>
      </c>
      <c r="BG22" s="42" t="s">
        <v>238</v>
      </c>
    </row>
    <row r="23" spans="1:59" x14ac:dyDescent="0.25">
      <c r="A23" s="17" t="s">
        <v>262</v>
      </c>
      <c r="B2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25089045644093271SAS MONEXT                      260 RUE CLAUDE NICOL                                                                            13290AIX EN PROVENCE            25017028922828904564409300000000000000000000DC06983215CMBRFR2BARKFR76 1558 9297 5300 2819 2724 052 000000000000O0077O000C0009999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3" s="26" t="s">
        <v>33</v>
      </c>
      <c r="D23" s="26" t="s">
        <v>32</v>
      </c>
      <c r="E23" s="11" t="s">
        <v>243</v>
      </c>
      <c r="F23" s="42" t="s">
        <v>217</v>
      </c>
      <c r="G23" s="42" t="s">
        <v>218</v>
      </c>
      <c r="H23" s="42" t="s">
        <v>58</v>
      </c>
      <c r="I23" s="42" t="s">
        <v>36</v>
      </c>
      <c r="J23" s="47" t="s">
        <v>499</v>
      </c>
      <c r="K23" s="42" t="str">
        <f>VLOOKUP(C23,'Listes déroulantes'!A:D,4,FALSE)</f>
        <v>9255001</v>
      </c>
      <c r="L23" s="42" t="str">
        <f>VLOOKUP(C23,'Listes déroulantes'!A:C,3,FALSE)</f>
        <v>50318500100032</v>
      </c>
      <c r="M23" s="42" t="s">
        <v>58</v>
      </c>
      <c r="N23" s="42" t="s">
        <v>221</v>
      </c>
      <c r="O23" s="42" t="s">
        <v>292</v>
      </c>
      <c r="P23" s="42">
        <f>VLOOKUP(C23,'Listes déroulantes'!A:O,15,FALSE)</f>
        <v>8641</v>
      </c>
      <c r="Q23" s="42" t="s">
        <v>498</v>
      </c>
      <c r="R23" s="42" t="str">
        <f>IF(VLOOKUP(C23,'Listes déroulantes'!A:H,8,FALSE)="VAD  ","V"," ")</f>
        <v xml:space="preserve"> </v>
      </c>
      <c r="S23" s="42" t="str">
        <f>IF(VLOOKUP(C23,'Listes déroulantes'!A:H,6,FALSE)="PDPSC","1"," ")</f>
        <v xml:space="preserve"> </v>
      </c>
      <c r="T23" s="42" t="s">
        <v>223</v>
      </c>
      <c r="U23" s="42" t="s">
        <v>223</v>
      </c>
      <c r="V23" s="42" t="s">
        <v>223</v>
      </c>
      <c r="W23" s="42" t="s">
        <v>223</v>
      </c>
      <c r="X23" s="42" t="str">
        <f>LEFT(VLOOKUP(C23,'Listes déroulantes'!A:I,9,FALSE),16)</f>
        <v xml:space="preserve">MONEXT          </v>
      </c>
      <c r="Y23" s="42" t="s">
        <v>224</v>
      </c>
      <c r="Z23" s="42" t="s">
        <v>225</v>
      </c>
      <c r="AA23" s="42" t="str">
        <f>VLOOKUP(C23,'Listes déroulantes'!A:B,2,FALSE)</f>
        <v xml:space="preserve">SAS MONEXT                      </v>
      </c>
      <c r="AB23" s="42" t="str">
        <f>VLOOKUP(C23,'Listes déroulantes'!A:E,5,FALSE)</f>
        <v xml:space="preserve">260 RUE CLAUDE NICOL            </v>
      </c>
      <c r="AC23" s="42" t="s">
        <v>226</v>
      </c>
      <c r="AD23" s="42" t="s">
        <v>226</v>
      </c>
      <c r="AE23" s="42" t="s">
        <v>227</v>
      </c>
      <c r="AF23" s="42" t="s">
        <v>228</v>
      </c>
      <c r="AG23" s="42" t="s">
        <v>229</v>
      </c>
      <c r="AH23" s="48">
        <v>8904564409327</v>
      </c>
      <c r="AI23" s="42" t="s">
        <v>222</v>
      </c>
      <c r="AJ23" s="42" t="str">
        <f>VLOOKUP(C23,'Listes déroulantes'!A:B,2,FALSE)</f>
        <v xml:space="preserve">SAS MONEXT                      </v>
      </c>
      <c r="AK23" s="42" t="str">
        <f>VLOOKUP(C23,'Listes déroulantes'!A:G,5,FALSE)</f>
        <v xml:space="preserve">260 RUE CLAUDE NICOL            </v>
      </c>
      <c r="AL23" s="42" t="s">
        <v>226</v>
      </c>
      <c r="AM23" s="42" t="s">
        <v>226</v>
      </c>
      <c r="AN23" s="42" t="s">
        <v>227</v>
      </c>
      <c r="AO23" s="42" t="s">
        <v>228</v>
      </c>
      <c r="AP23" s="42" t="s">
        <v>229</v>
      </c>
      <c r="AQ23" s="42">
        <v>17028</v>
      </c>
      <c r="AR23" s="42" t="s">
        <v>230</v>
      </c>
      <c r="AS23" s="42" t="str">
        <f>RIGHT(VLOOKUP(C23,'Listes déroulantes'!A:N,14,FALSE),11)</f>
        <v>89045644093</v>
      </c>
      <c r="AT23" s="42" t="s">
        <v>231</v>
      </c>
      <c r="AU23" s="42" t="s">
        <v>232</v>
      </c>
      <c r="AV23" s="42" t="s">
        <v>232</v>
      </c>
      <c r="AW23" s="42" t="str">
        <f>VLOOKUP(C23,'Listes déroulantes'!A:K,10,FALSE)</f>
        <v>DC06983215</v>
      </c>
      <c r="AX23" s="42" t="str">
        <f>VLOOKUP(C23,'Listes déroulantes'!A:L,12,FALSE)</f>
        <v>CMBRFR2BARK</v>
      </c>
      <c r="AY23" s="42" t="str">
        <f>VLOOKUP(C23,'Listes déroulantes'!A:M,13,FALSE)</f>
        <v xml:space="preserve">FR76 1558 9297 5300 2819 2724 052 </v>
      </c>
      <c r="AZ23" s="42" t="str">
        <f>REPT(0,12-LEN(SUBSTITUTE(VLOOKUP(C23,'Listes déroulantes'!A:P,16,FALSE), ".", "")))&amp;SUBSTITUTE(VLOOKUP(C23,'Listes déroulantes'!A:P,16,FALSE), ".", "")</f>
        <v>000000000000</v>
      </c>
      <c r="BA23" s="42" t="str">
        <f t="shared" si="0"/>
        <v>O</v>
      </c>
      <c r="BB23" s="42" t="s">
        <v>375</v>
      </c>
      <c r="BC23" s="42" t="s">
        <v>235</v>
      </c>
      <c r="BD23" s="42" t="s">
        <v>236</v>
      </c>
      <c r="BE23" s="42" t="str">
        <f>VLOOKUP(C23,'Listes déroulantes'!A:G,7,FALSE)</f>
        <v xml:space="preserve">C0009999                      </v>
      </c>
      <c r="BF23" s="43" t="str">
        <f>VLOOKUP(C23,'Listes déroulantes'!A:N,6,FALSE)</f>
        <v>A</v>
      </c>
      <c r="BG23" s="42" t="s">
        <v>238</v>
      </c>
    </row>
    <row r="24" spans="1:59" x14ac:dyDescent="0.25">
      <c r="A24" s="17" t="s">
        <v>263</v>
      </c>
      <c r="B2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25089045644093281SAS MONEXT                      260 RUE CLAUDE NICOL                                                                            13290AIX EN PROVENCE            25017028922828904564409300000000000000000000DC06983215CMBRFR2BARKFR76 1558 9297 5300 2819 2724 052 000000000000O0078O000C0009999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4" s="26" t="s">
        <v>33</v>
      </c>
      <c r="D24" s="26" t="s">
        <v>32</v>
      </c>
      <c r="E24" s="11" t="s">
        <v>243</v>
      </c>
      <c r="F24" s="42" t="s">
        <v>217</v>
      </c>
      <c r="G24" s="42" t="s">
        <v>218</v>
      </c>
      <c r="H24" s="42" t="s">
        <v>58</v>
      </c>
      <c r="I24" s="42" t="s">
        <v>36</v>
      </c>
      <c r="J24" s="47" t="s">
        <v>499</v>
      </c>
      <c r="K24" s="42" t="str">
        <f>VLOOKUP(C24,'Listes déroulantes'!A:D,4,FALSE)</f>
        <v>9255001</v>
      </c>
      <c r="L24" s="42" t="str">
        <f>VLOOKUP(C24,'Listes déroulantes'!A:C,3,FALSE)</f>
        <v>50318500100032</v>
      </c>
      <c r="M24" s="42" t="s">
        <v>58</v>
      </c>
      <c r="N24" s="42" t="s">
        <v>221</v>
      </c>
      <c r="O24" s="42" t="s">
        <v>292</v>
      </c>
      <c r="P24" s="42">
        <f>VLOOKUP(C24,'Listes déroulantes'!A:O,15,FALSE)</f>
        <v>8641</v>
      </c>
      <c r="Q24" s="42" t="s">
        <v>498</v>
      </c>
      <c r="R24" s="42" t="str">
        <f>IF(VLOOKUP(C24,'Listes déroulantes'!A:H,8,FALSE)="VAD  ","V"," ")</f>
        <v xml:space="preserve"> </v>
      </c>
      <c r="S24" s="42" t="str">
        <f>IF(VLOOKUP(C24,'Listes déroulantes'!A:H,6,FALSE)="PDPSC","1"," ")</f>
        <v xml:space="preserve"> </v>
      </c>
      <c r="T24" s="42" t="s">
        <v>223</v>
      </c>
      <c r="U24" s="42" t="s">
        <v>223</v>
      </c>
      <c r="V24" s="42" t="s">
        <v>223</v>
      </c>
      <c r="W24" s="42" t="s">
        <v>223</v>
      </c>
      <c r="X24" s="42" t="str">
        <f>LEFT(VLOOKUP(C24,'Listes déroulantes'!A:I,9,FALSE),16)</f>
        <v xml:space="preserve">MONEXT          </v>
      </c>
      <c r="Y24" s="42" t="s">
        <v>224</v>
      </c>
      <c r="Z24" s="42" t="s">
        <v>225</v>
      </c>
      <c r="AA24" s="42" t="str">
        <f>VLOOKUP(C24,'Listes déroulantes'!A:B,2,FALSE)</f>
        <v xml:space="preserve">SAS MONEXT                      </v>
      </c>
      <c r="AB24" s="42" t="str">
        <f>VLOOKUP(C24,'Listes déroulantes'!A:E,5,FALSE)</f>
        <v xml:space="preserve">260 RUE CLAUDE NICOL            </v>
      </c>
      <c r="AC24" s="42" t="s">
        <v>226</v>
      </c>
      <c r="AD24" s="42" t="s">
        <v>226</v>
      </c>
      <c r="AE24" s="42" t="s">
        <v>227</v>
      </c>
      <c r="AF24" s="42" t="s">
        <v>228</v>
      </c>
      <c r="AG24" s="42" t="s">
        <v>229</v>
      </c>
      <c r="AH24" s="48">
        <v>8904564409328</v>
      </c>
      <c r="AI24" s="42" t="s">
        <v>222</v>
      </c>
      <c r="AJ24" s="42" t="str">
        <f>VLOOKUP(C24,'Listes déroulantes'!A:B,2,FALSE)</f>
        <v xml:space="preserve">SAS MONEXT                      </v>
      </c>
      <c r="AK24" s="42" t="str">
        <f>VLOOKUP(C24,'Listes déroulantes'!A:G,5,FALSE)</f>
        <v xml:space="preserve">260 RUE CLAUDE NICOL            </v>
      </c>
      <c r="AL24" s="42" t="s">
        <v>226</v>
      </c>
      <c r="AM24" s="42" t="s">
        <v>226</v>
      </c>
      <c r="AN24" s="42" t="s">
        <v>227</v>
      </c>
      <c r="AO24" s="42" t="s">
        <v>228</v>
      </c>
      <c r="AP24" s="42" t="s">
        <v>229</v>
      </c>
      <c r="AQ24" s="42">
        <v>17028</v>
      </c>
      <c r="AR24" s="42" t="s">
        <v>230</v>
      </c>
      <c r="AS24" s="42" t="str">
        <f>RIGHT(VLOOKUP(C24,'Listes déroulantes'!A:N,14,FALSE),11)</f>
        <v>89045644093</v>
      </c>
      <c r="AT24" s="42" t="s">
        <v>231</v>
      </c>
      <c r="AU24" s="42" t="s">
        <v>232</v>
      </c>
      <c r="AV24" s="42" t="s">
        <v>232</v>
      </c>
      <c r="AW24" s="42" t="str">
        <f>VLOOKUP(C24,'Listes déroulantes'!A:K,10,FALSE)</f>
        <v>DC06983215</v>
      </c>
      <c r="AX24" s="42" t="str">
        <f>VLOOKUP(C24,'Listes déroulantes'!A:L,12,FALSE)</f>
        <v>CMBRFR2BARK</v>
      </c>
      <c r="AY24" s="42" t="str">
        <f>VLOOKUP(C24,'Listes déroulantes'!A:M,13,FALSE)</f>
        <v xml:space="preserve">FR76 1558 9297 5300 2819 2724 052 </v>
      </c>
      <c r="AZ24" s="42" t="str">
        <f>REPT(0,12-LEN(SUBSTITUTE(VLOOKUP(C24,'Listes déroulantes'!A:P,16,FALSE), ".", "")))&amp;SUBSTITUTE(VLOOKUP(C24,'Listes déroulantes'!A:P,16,FALSE), ".", "")</f>
        <v>000000000000</v>
      </c>
      <c r="BA24" s="42" t="str">
        <f t="shared" si="0"/>
        <v>O</v>
      </c>
      <c r="BB24" s="42" t="s">
        <v>376</v>
      </c>
      <c r="BC24" s="42" t="s">
        <v>235</v>
      </c>
      <c r="BD24" s="42" t="s">
        <v>236</v>
      </c>
      <c r="BE24" s="42" t="str">
        <f>VLOOKUP(C24,'Listes déroulantes'!A:G,7,FALSE)</f>
        <v xml:space="preserve">C0009999                      </v>
      </c>
      <c r="BF24" s="43" t="str">
        <f>VLOOKUP(C24,'Listes déroulantes'!A:N,6,FALSE)</f>
        <v>A</v>
      </c>
      <c r="BG24" s="42" t="s">
        <v>238</v>
      </c>
    </row>
    <row r="25" spans="1:59" x14ac:dyDescent="0.25">
      <c r="A25" s="17" t="s">
        <v>264</v>
      </c>
      <c r="B2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25089045644093291SAS MONEXT                      260 RUE CLAUDE NICOL                                                                            13290AIX EN PROVENCE            25017028922828904564409300000000000000000000DC06983215CMBRFR2BARKFR76 1558 9297 5300 2819 2724 052 000000000000O0079O000C0009999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5" s="26" t="s">
        <v>33</v>
      </c>
      <c r="D25" s="26" t="s">
        <v>32</v>
      </c>
      <c r="E25" s="11" t="s">
        <v>243</v>
      </c>
      <c r="F25" s="42" t="s">
        <v>217</v>
      </c>
      <c r="G25" s="42" t="s">
        <v>218</v>
      </c>
      <c r="H25" s="42" t="s">
        <v>58</v>
      </c>
      <c r="I25" s="42" t="s">
        <v>36</v>
      </c>
      <c r="J25" s="47" t="s">
        <v>499</v>
      </c>
      <c r="K25" s="42" t="str">
        <f>VLOOKUP(C25,'Listes déroulantes'!A:D,4,FALSE)</f>
        <v>9255001</v>
      </c>
      <c r="L25" s="42" t="str">
        <f>VLOOKUP(C25,'Listes déroulantes'!A:C,3,FALSE)</f>
        <v>50318500100032</v>
      </c>
      <c r="M25" s="42" t="s">
        <v>58</v>
      </c>
      <c r="N25" s="42" t="s">
        <v>221</v>
      </c>
      <c r="O25" s="42" t="s">
        <v>292</v>
      </c>
      <c r="P25" s="42">
        <f>VLOOKUP(C25,'Listes déroulantes'!A:O,15,FALSE)</f>
        <v>8641</v>
      </c>
      <c r="Q25" s="42" t="s">
        <v>498</v>
      </c>
      <c r="R25" s="42" t="str">
        <f>IF(VLOOKUP(C25,'Listes déroulantes'!A:H,8,FALSE)="VAD  ","V"," ")</f>
        <v xml:space="preserve"> </v>
      </c>
      <c r="S25" s="42" t="str">
        <f>IF(VLOOKUP(C25,'Listes déroulantes'!A:H,6,FALSE)="PDPSC","1"," ")</f>
        <v xml:space="preserve"> </v>
      </c>
      <c r="T25" s="42" t="s">
        <v>223</v>
      </c>
      <c r="U25" s="42" t="s">
        <v>223</v>
      </c>
      <c r="V25" s="42" t="s">
        <v>223</v>
      </c>
      <c r="W25" s="42" t="s">
        <v>223</v>
      </c>
      <c r="X25" s="42" t="str">
        <f>LEFT(VLOOKUP(C25,'Listes déroulantes'!A:I,9,FALSE),16)</f>
        <v xml:space="preserve">MONEXT          </v>
      </c>
      <c r="Y25" s="42" t="s">
        <v>224</v>
      </c>
      <c r="Z25" s="42" t="s">
        <v>225</v>
      </c>
      <c r="AA25" s="42" t="str">
        <f>VLOOKUP(C25,'Listes déroulantes'!A:B,2,FALSE)</f>
        <v xml:space="preserve">SAS MONEXT                      </v>
      </c>
      <c r="AB25" s="42" t="str">
        <f>VLOOKUP(C25,'Listes déroulantes'!A:E,5,FALSE)</f>
        <v xml:space="preserve">260 RUE CLAUDE NICOL            </v>
      </c>
      <c r="AC25" s="42" t="s">
        <v>226</v>
      </c>
      <c r="AD25" s="42" t="s">
        <v>226</v>
      </c>
      <c r="AE25" s="42" t="s">
        <v>227</v>
      </c>
      <c r="AF25" s="42" t="s">
        <v>228</v>
      </c>
      <c r="AG25" s="42" t="s">
        <v>229</v>
      </c>
      <c r="AH25" s="48">
        <v>8904564409329</v>
      </c>
      <c r="AI25" s="42" t="s">
        <v>222</v>
      </c>
      <c r="AJ25" s="42" t="str">
        <f>VLOOKUP(C25,'Listes déroulantes'!A:B,2,FALSE)</f>
        <v xml:space="preserve">SAS MONEXT                      </v>
      </c>
      <c r="AK25" s="42" t="str">
        <f>VLOOKUP(C25,'Listes déroulantes'!A:G,5,FALSE)</f>
        <v xml:space="preserve">260 RUE CLAUDE NICOL            </v>
      </c>
      <c r="AL25" s="42" t="s">
        <v>226</v>
      </c>
      <c r="AM25" s="42" t="s">
        <v>226</v>
      </c>
      <c r="AN25" s="42" t="s">
        <v>227</v>
      </c>
      <c r="AO25" s="42" t="s">
        <v>228</v>
      </c>
      <c r="AP25" s="42" t="s">
        <v>229</v>
      </c>
      <c r="AQ25" s="42">
        <v>17028</v>
      </c>
      <c r="AR25" s="42" t="s">
        <v>230</v>
      </c>
      <c r="AS25" s="42" t="str">
        <f>RIGHT(VLOOKUP(C25,'Listes déroulantes'!A:N,14,FALSE),11)</f>
        <v>89045644093</v>
      </c>
      <c r="AT25" s="42" t="s">
        <v>231</v>
      </c>
      <c r="AU25" s="42" t="s">
        <v>232</v>
      </c>
      <c r="AV25" s="42" t="s">
        <v>232</v>
      </c>
      <c r="AW25" s="42" t="str">
        <f>VLOOKUP(C25,'Listes déroulantes'!A:K,10,FALSE)</f>
        <v>DC06983215</v>
      </c>
      <c r="AX25" s="42" t="str">
        <f>VLOOKUP(C25,'Listes déroulantes'!A:L,12,FALSE)</f>
        <v>CMBRFR2BARK</v>
      </c>
      <c r="AY25" s="42" t="str">
        <f>VLOOKUP(C25,'Listes déroulantes'!A:M,13,FALSE)</f>
        <v xml:space="preserve">FR76 1558 9297 5300 2819 2724 052 </v>
      </c>
      <c r="AZ25" s="42" t="str">
        <f>REPT(0,12-LEN(SUBSTITUTE(VLOOKUP(C25,'Listes déroulantes'!A:P,16,FALSE), ".", "")))&amp;SUBSTITUTE(VLOOKUP(C25,'Listes déroulantes'!A:P,16,FALSE), ".", "")</f>
        <v>000000000000</v>
      </c>
      <c r="BA25" s="42" t="str">
        <f t="shared" si="0"/>
        <v>O</v>
      </c>
      <c r="BB25" s="42" t="s">
        <v>377</v>
      </c>
      <c r="BC25" s="42" t="s">
        <v>235</v>
      </c>
      <c r="BD25" s="42" t="s">
        <v>236</v>
      </c>
      <c r="BE25" s="42" t="str">
        <f>VLOOKUP(C25,'Listes déroulantes'!A:G,7,FALSE)</f>
        <v xml:space="preserve">C0009999                      </v>
      </c>
      <c r="BF25" s="43" t="str">
        <f>VLOOKUP(C25,'Listes déroulantes'!A:N,6,FALSE)</f>
        <v>A</v>
      </c>
      <c r="BG25" s="42" t="s">
        <v>238</v>
      </c>
    </row>
    <row r="26" spans="1:59" x14ac:dyDescent="0.25">
      <c r="A26" s="17" t="s">
        <v>265</v>
      </c>
      <c r="B2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25089045644093301SAS MONEXT                      260 RUE CLAUDE NICOL                                                                            13290AIX EN PROVENCE            25017028922828904564409300000000000000000000DC06983215CMBRFR2BARKFR76 1558 9297 5300 2819 2724 052 000000000000O0080O000C0009999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6" s="26" t="s">
        <v>33</v>
      </c>
      <c r="D26" s="26" t="s">
        <v>32</v>
      </c>
      <c r="E26" s="11" t="s">
        <v>243</v>
      </c>
      <c r="F26" s="42" t="s">
        <v>217</v>
      </c>
      <c r="G26" s="42" t="s">
        <v>218</v>
      </c>
      <c r="H26" s="42" t="s">
        <v>58</v>
      </c>
      <c r="I26" s="42" t="s">
        <v>36</v>
      </c>
      <c r="J26" s="47" t="s">
        <v>499</v>
      </c>
      <c r="K26" s="42" t="str">
        <f>VLOOKUP(C26,'Listes déroulantes'!A:D,4,FALSE)</f>
        <v>9255001</v>
      </c>
      <c r="L26" s="42" t="str">
        <f>VLOOKUP(C26,'Listes déroulantes'!A:C,3,FALSE)</f>
        <v>50318500100032</v>
      </c>
      <c r="M26" s="42" t="s">
        <v>58</v>
      </c>
      <c r="N26" s="42" t="s">
        <v>221</v>
      </c>
      <c r="O26" s="42" t="s">
        <v>292</v>
      </c>
      <c r="P26" s="42">
        <f>VLOOKUP(C26,'Listes déroulantes'!A:O,15,FALSE)</f>
        <v>8641</v>
      </c>
      <c r="Q26" s="42" t="s">
        <v>498</v>
      </c>
      <c r="R26" s="42" t="str">
        <f>IF(VLOOKUP(C26,'Listes déroulantes'!A:H,8,FALSE)="VAD  ","V"," ")</f>
        <v xml:space="preserve"> </v>
      </c>
      <c r="S26" s="42" t="str">
        <f>IF(VLOOKUP(C26,'Listes déroulantes'!A:H,6,FALSE)="PDPSC","1"," ")</f>
        <v xml:space="preserve"> </v>
      </c>
      <c r="T26" s="42" t="s">
        <v>223</v>
      </c>
      <c r="U26" s="42" t="s">
        <v>223</v>
      </c>
      <c r="V26" s="42" t="s">
        <v>223</v>
      </c>
      <c r="W26" s="42" t="s">
        <v>223</v>
      </c>
      <c r="X26" s="42" t="str">
        <f>LEFT(VLOOKUP(C26,'Listes déroulantes'!A:I,9,FALSE),16)</f>
        <v xml:space="preserve">MONEXT          </v>
      </c>
      <c r="Y26" s="42" t="s">
        <v>224</v>
      </c>
      <c r="Z26" s="42" t="s">
        <v>225</v>
      </c>
      <c r="AA26" s="42" t="str">
        <f>VLOOKUP(C26,'Listes déroulantes'!A:B,2,FALSE)</f>
        <v xml:space="preserve">SAS MONEXT                      </v>
      </c>
      <c r="AB26" s="42" t="str">
        <f>VLOOKUP(C26,'Listes déroulantes'!A:E,5,FALSE)</f>
        <v xml:space="preserve">260 RUE CLAUDE NICOL            </v>
      </c>
      <c r="AC26" s="42" t="s">
        <v>226</v>
      </c>
      <c r="AD26" s="42" t="s">
        <v>226</v>
      </c>
      <c r="AE26" s="42" t="s">
        <v>227</v>
      </c>
      <c r="AF26" s="42" t="s">
        <v>228</v>
      </c>
      <c r="AG26" s="42" t="s">
        <v>229</v>
      </c>
      <c r="AH26" s="48">
        <v>8904564409330</v>
      </c>
      <c r="AI26" s="42" t="s">
        <v>222</v>
      </c>
      <c r="AJ26" s="42" t="str">
        <f>VLOOKUP(C26,'Listes déroulantes'!A:B,2,FALSE)</f>
        <v xml:space="preserve">SAS MONEXT                      </v>
      </c>
      <c r="AK26" s="42" t="str">
        <f>VLOOKUP(C26,'Listes déroulantes'!A:G,5,FALSE)</f>
        <v xml:space="preserve">260 RUE CLAUDE NICOL            </v>
      </c>
      <c r="AL26" s="42" t="s">
        <v>226</v>
      </c>
      <c r="AM26" s="42" t="s">
        <v>226</v>
      </c>
      <c r="AN26" s="42" t="s">
        <v>227</v>
      </c>
      <c r="AO26" s="42" t="s">
        <v>228</v>
      </c>
      <c r="AP26" s="42" t="s">
        <v>229</v>
      </c>
      <c r="AQ26" s="42">
        <v>17028</v>
      </c>
      <c r="AR26" s="42" t="s">
        <v>230</v>
      </c>
      <c r="AS26" s="42" t="str">
        <f>RIGHT(VLOOKUP(C26,'Listes déroulantes'!A:N,14,FALSE),11)</f>
        <v>89045644093</v>
      </c>
      <c r="AT26" s="42" t="s">
        <v>231</v>
      </c>
      <c r="AU26" s="42" t="s">
        <v>232</v>
      </c>
      <c r="AV26" s="42" t="s">
        <v>232</v>
      </c>
      <c r="AW26" s="42" t="str">
        <f>VLOOKUP(C26,'Listes déroulantes'!A:K,10,FALSE)</f>
        <v>DC06983215</v>
      </c>
      <c r="AX26" s="42" t="str">
        <f>VLOOKUP(C26,'Listes déroulantes'!A:L,12,FALSE)</f>
        <v>CMBRFR2BARK</v>
      </c>
      <c r="AY26" s="42" t="str">
        <f>VLOOKUP(C26,'Listes déroulantes'!A:M,13,FALSE)</f>
        <v xml:space="preserve">FR76 1558 9297 5300 2819 2724 052 </v>
      </c>
      <c r="AZ26" s="42" t="str">
        <f>REPT(0,12-LEN(SUBSTITUTE(VLOOKUP(C26,'Listes déroulantes'!A:P,16,FALSE), ".", "")))&amp;SUBSTITUTE(VLOOKUP(C26,'Listes déroulantes'!A:P,16,FALSE), ".", "")</f>
        <v>000000000000</v>
      </c>
      <c r="BA26" s="42" t="str">
        <f t="shared" si="0"/>
        <v>O</v>
      </c>
      <c r="BB26" s="42" t="s">
        <v>378</v>
      </c>
      <c r="BC26" s="42" t="s">
        <v>235</v>
      </c>
      <c r="BD26" s="42" t="s">
        <v>236</v>
      </c>
      <c r="BE26" s="42" t="str">
        <f>VLOOKUP(C26,'Listes déroulantes'!A:G,7,FALSE)</f>
        <v xml:space="preserve">C0009999                      </v>
      </c>
      <c r="BF26" s="43" t="str">
        <f>VLOOKUP(C26,'Listes déroulantes'!A:N,6,FALSE)</f>
        <v>A</v>
      </c>
      <c r="BG26" s="42" t="s">
        <v>238</v>
      </c>
    </row>
    <row r="27" spans="1:59" x14ac:dyDescent="0.25">
      <c r="A27" s="17" t="s">
        <v>266</v>
      </c>
      <c r="B2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25089045644093311SAS MONEXT                      260 RUE CLAUDE NICOL                                                                            13290AIX EN PROVENCE            25017028922828904564409300000000000000000000DC06983215CMBRFR2BARKFR76 1558 9297 5300 2819 2724 052 000000000000O0081O000C0009999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7" s="26" t="s">
        <v>33</v>
      </c>
      <c r="D27" s="26" t="s">
        <v>32</v>
      </c>
      <c r="E27" s="11" t="s">
        <v>243</v>
      </c>
      <c r="F27" s="42" t="s">
        <v>217</v>
      </c>
      <c r="G27" s="42" t="s">
        <v>218</v>
      </c>
      <c r="H27" s="42" t="s">
        <v>58</v>
      </c>
      <c r="I27" s="42" t="s">
        <v>36</v>
      </c>
      <c r="J27" s="47" t="s">
        <v>499</v>
      </c>
      <c r="K27" s="42" t="str">
        <f>VLOOKUP(C27,'Listes déroulantes'!A:D,4,FALSE)</f>
        <v>9255001</v>
      </c>
      <c r="L27" s="42" t="str">
        <f>VLOOKUP(C27,'Listes déroulantes'!A:C,3,FALSE)</f>
        <v>50318500100032</v>
      </c>
      <c r="M27" s="42" t="s">
        <v>58</v>
      </c>
      <c r="N27" s="42" t="s">
        <v>221</v>
      </c>
      <c r="O27" s="42" t="s">
        <v>292</v>
      </c>
      <c r="P27" s="42">
        <f>VLOOKUP(C27,'Listes déroulantes'!A:O,15,FALSE)</f>
        <v>8641</v>
      </c>
      <c r="Q27" s="42" t="s">
        <v>498</v>
      </c>
      <c r="R27" s="42" t="str">
        <f>IF(VLOOKUP(C27,'Listes déroulantes'!A:H,8,FALSE)="VAD  ","V"," ")</f>
        <v xml:space="preserve"> </v>
      </c>
      <c r="S27" s="42" t="str">
        <f>IF(VLOOKUP(C27,'Listes déroulantes'!A:H,6,FALSE)="PDPSC","1"," ")</f>
        <v xml:space="preserve"> </v>
      </c>
      <c r="T27" s="42" t="s">
        <v>223</v>
      </c>
      <c r="U27" s="42" t="s">
        <v>223</v>
      </c>
      <c r="V27" s="42" t="s">
        <v>223</v>
      </c>
      <c r="W27" s="42" t="s">
        <v>223</v>
      </c>
      <c r="X27" s="42" t="str">
        <f>LEFT(VLOOKUP(C27,'Listes déroulantes'!A:I,9,FALSE),16)</f>
        <v xml:space="preserve">MONEXT          </v>
      </c>
      <c r="Y27" s="42" t="s">
        <v>224</v>
      </c>
      <c r="Z27" s="42" t="s">
        <v>225</v>
      </c>
      <c r="AA27" s="42" t="str">
        <f>VLOOKUP(C27,'Listes déroulantes'!A:B,2,FALSE)</f>
        <v xml:space="preserve">SAS MONEXT                      </v>
      </c>
      <c r="AB27" s="42" t="str">
        <f>VLOOKUP(C27,'Listes déroulantes'!A:E,5,FALSE)</f>
        <v xml:space="preserve">260 RUE CLAUDE NICOL            </v>
      </c>
      <c r="AC27" s="42" t="s">
        <v>226</v>
      </c>
      <c r="AD27" s="42" t="s">
        <v>226</v>
      </c>
      <c r="AE27" s="42" t="s">
        <v>227</v>
      </c>
      <c r="AF27" s="42" t="s">
        <v>228</v>
      </c>
      <c r="AG27" s="42" t="s">
        <v>229</v>
      </c>
      <c r="AH27" s="48">
        <v>8904564409331</v>
      </c>
      <c r="AI27" s="42" t="s">
        <v>222</v>
      </c>
      <c r="AJ27" s="42" t="str">
        <f>VLOOKUP(C27,'Listes déroulantes'!A:B,2,FALSE)</f>
        <v xml:space="preserve">SAS MONEXT                      </v>
      </c>
      <c r="AK27" s="42" t="str">
        <f>VLOOKUP(C27,'Listes déroulantes'!A:G,5,FALSE)</f>
        <v xml:space="preserve">260 RUE CLAUDE NICOL            </v>
      </c>
      <c r="AL27" s="42" t="s">
        <v>226</v>
      </c>
      <c r="AM27" s="42" t="s">
        <v>226</v>
      </c>
      <c r="AN27" s="42" t="s">
        <v>227</v>
      </c>
      <c r="AO27" s="42" t="s">
        <v>228</v>
      </c>
      <c r="AP27" s="42" t="s">
        <v>229</v>
      </c>
      <c r="AQ27" s="42">
        <v>17028</v>
      </c>
      <c r="AR27" s="42" t="s">
        <v>230</v>
      </c>
      <c r="AS27" s="42" t="str">
        <f>RIGHT(VLOOKUP(C27,'Listes déroulantes'!A:N,14,FALSE),11)</f>
        <v>89045644093</v>
      </c>
      <c r="AT27" s="42" t="s">
        <v>231</v>
      </c>
      <c r="AU27" s="42" t="s">
        <v>232</v>
      </c>
      <c r="AV27" s="42" t="s">
        <v>232</v>
      </c>
      <c r="AW27" s="42" t="str">
        <f>VLOOKUP(C27,'Listes déroulantes'!A:K,10,FALSE)</f>
        <v>DC06983215</v>
      </c>
      <c r="AX27" s="42" t="str">
        <f>VLOOKUP(C27,'Listes déroulantes'!A:L,12,FALSE)</f>
        <v>CMBRFR2BARK</v>
      </c>
      <c r="AY27" s="42" t="str">
        <f>VLOOKUP(C27,'Listes déroulantes'!A:M,13,FALSE)</f>
        <v xml:space="preserve">FR76 1558 9297 5300 2819 2724 052 </v>
      </c>
      <c r="AZ27" s="42" t="str">
        <f>REPT(0,12-LEN(SUBSTITUTE(VLOOKUP(C27,'Listes déroulantes'!A:P,16,FALSE), ".", "")))&amp;SUBSTITUTE(VLOOKUP(C27,'Listes déroulantes'!A:P,16,FALSE), ".", "")</f>
        <v>000000000000</v>
      </c>
      <c r="BA27" s="42" t="str">
        <f t="shared" si="0"/>
        <v>O</v>
      </c>
      <c r="BB27" s="42" t="s">
        <v>379</v>
      </c>
      <c r="BC27" s="42" t="s">
        <v>235</v>
      </c>
      <c r="BD27" s="42" t="s">
        <v>236</v>
      </c>
      <c r="BE27" s="42" t="str">
        <f>VLOOKUP(C27,'Listes déroulantes'!A:G,7,FALSE)</f>
        <v xml:space="preserve">C0009999                      </v>
      </c>
      <c r="BF27" s="43" t="str">
        <f>VLOOKUP(C27,'Listes déroulantes'!A:N,6,FALSE)</f>
        <v>A</v>
      </c>
      <c r="BG27" s="42" t="s">
        <v>238</v>
      </c>
    </row>
    <row r="28" spans="1:59" x14ac:dyDescent="0.25">
      <c r="A28" s="17" t="s">
        <v>267</v>
      </c>
      <c r="B2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25089045644093321SAS MONEXT                      260 RUE CLAUDE NICOL                                                                            13290AIX EN PROVENCE            25017028922828904564409300000000000000000000DC06983215CMBRFR2BARKFR76 1558 9297 5300 2819 2724 052 000000000000O0082O000C0009999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8" s="26" t="s">
        <v>33</v>
      </c>
      <c r="D28" s="26" t="s">
        <v>32</v>
      </c>
      <c r="E28" s="11" t="s">
        <v>243</v>
      </c>
      <c r="F28" s="42" t="s">
        <v>217</v>
      </c>
      <c r="G28" s="42" t="s">
        <v>218</v>
      </c>
      <c r="H28" s="42" t="s">
        <v>58</v>
      </c>
      <c r="I28" s="42" t="s">
        <v>36</v>
      </c>
      <c r="J28" s="47" t="s">
        <v>499</v>
      </c>
      <c r="K28" s="42" t="str">
        <f>VLOOKUP(C28,'Listes déroulantes'!A:D,4,FALSE)</f>
        <v>9255001</v>
      </c>
      <c r="L28" s="42" t="str">
        <f>VLOOKUP(C28,'Listes déroulantes'!A:C,3,FALSE)</f>
        <v>50318500100032</v>
      </c>
      <c r="M28" s="42" t="s">
        <v>58</v>
      </c>
      <c r="N28" s="42" t="s">
        <v>221</v>
      </c>
      <c r="O28" s="42" t="s">
        <v>292</v>
      </c>
      <c r="P28" s="42">
        <f>VLOOKUP(C28,'Listes déroulantes'!A:O,15,FALSE)</f>
        <v>8641</v>
      </c>
      <c r="Q28" s="42" t="s">
        <v>498</v>
      </c>
      <c r="R28" s="42" t="str">
        <f>IF(VLOOKUP(C28,'Listes déroulantes'!A:H,8,FALSE)="VAD  ","V"," ")</f>
        <v xml:space="preserve"> </v>
      </c>
      <c r="S28" s="42" t="str">
        <f>IF(VLOOKUP(C28,'Listes déroulantes'!A:H,6,FALSE)="PDPSC","1"," ")</f>
        <v xml:space="preserve"> </v>
      </c>
      <c r="T28" s="42" t="s">
        <v>223</v>
      </c>
      <c r="U28" s="42" t="s">
        <v>223</v>
      </c>
      <c r="V28" s="42" t="s">
        <v>223</v>
      </c>
      <c r="W28" s="42" t="s">
        <v>223</v>
      </c>
      <c r="X28" s="42" t="str">
        <f>LEFT(VLOOKUP(C28,'Listes déroulantes'!A:I,9,FALSE),16)</f>
        <v xml:space="preserve">MONEXT          </v>
      </c>
      <c r="Y28" s="42" t="s">
        <v>224</v>
      </c>
      <c r="Z28" s="42" t="s">
        <v>225</v>
      </c>
      <c r="AA28" s="42" t="str">
        <f>VLOOKUP(C28,'Listes déroulantes'!A:B,2,FALSE)</f>
        <v xml:space="preserve">SAS MONEXT                      </v>
      </c>
      <c r="AB28" s="42" t="str">
        <f>VLOOKUP(C28,'Listes déroulantes'!A:E,5,FALSE)</f>
        <v xml:space="preserve">260 RUE CLAUDE NICOL            </v>
      </c>
      <c r="AC28" s="42" t="s">
        <v>226</v>
      </c>
      <c r="AD28" s="42" t="s">
        <v>226</v>
      </c>
      <c r="AE28" s="42" t="s">
        <v>227</v>
      </c>
      <c r="AF28" s="42" t="s">
        <v>228</v>
      </c>
      <c r="AG28" s="42" t="s">
        <v>229</v>
      </c>
      <c r="AH28" s="48">
        <v>8904564409332</v>
      </c>
      <c r="AI28" s="42" t="s">
        <v>222</v>
      </c>
      <c r="AJ28" s="42" t="str">
        <f>VLOOKUP(C28,'Listes déroulantes'!A:B,2,FALSE)</f>
        <v xml:space="preserve">SAS MONEXT                      </v>
      </c>
      <c r="AK28" s="42" t="str">
        <f>VLOOKUP(C28,'Listes déroulantes'!A:G,5,FALSE)</f>
        <v xml:space="preserve">260 RUE CLAUDE NICOL            </v>
      </c>
      <c r="AL28" s="42" t="s">
        <v>226</v>
      </c>
      <c r="AM28" s="42" t="s">
        <v>226</v>
      </c>
      <c r="AN28" s="42" t="s">
        <v>227</v>
      </c>
      <c r="AO28" s="42" t="s">
        <v>228</v>
      </c>
      <c r="AP28" s="42" t="s">
        <v>229</v>
      </c>
      <c r="AQ28" s="42">
        <v>17028</v>
      </c>
      <c r="AR28" s="42" t="s">
        <v>230</v>
      </c>
      <c r="AS28" s="42" t="str">
        <f>RIGHT(VLOOKUP(C28,'Listes déroulantes'!A:N,14,FALSE),11)</f>
        <v>89045644093</v>
      </c>
      <c r="AT28" s="42" t="s">
        <v>231</v>
      </c>
      <c r="AU28" s="42" t="s">
        <v>232</v>
      </c>
      <c r="AV28" s="42" t="s">
        <v>232</v>
      </c>
      <c r="AW28" s="42" t="str">
        <f>VLOOKUP(C28,'Listes déroulantes'!A:K,10,FALSE)</f>
        <v>DC06983215</v>
      </c>
      <c r="AX28" s="42" t="str">
        <f>VLOOKUP(C28,'Listes déroulantes'!A:L,12,FALSE)</f>
        <v>CMBRFR2BARK</v>
      </c>
      <c r="AY28" s="42" t="str">
        <f>VLOOKUP(C28,'Listes déroulantes'!A:M,13,FALSE)</f>
        <v xml:space="preserve">FR76 1558 9297 5300 2819 2724 052 </v>
      </c>
      <c r="AZ28" s="42" t="str">
        <f>REPT(0,12-LEN(SUBSTITUTE(VLOOKUP(C28,'Listes déroulantes'!A:P,16,FALSE), ".", "")))&amp;SUBSTITUTE(VLOOKUP(C28,'Listes déroulantes'!A:P,16,FALSE), ".", "")</f>
        <v>000000000000</v>
      </c>
      <c r="BA28" s="42" t="str">
        <f t="shared" si="0"/>
        <v>O</v>
      </c>
      <c r="BB28" s="42" t="s">
        <v>380</v>
      </c>
      <c r="BC28" s="42" t="s">
        <v>235</v>
      </c>
      <c r="BD28" s="42" t="s">
        <v>236</v>
      </c>
      <c r="BE28" s="42" t="str">
        <f>VLOOKUP(C28,'Listes déroulantes'!A:G,7,FALSE)</f>
        <v xml:space="preserve">C0009999                      </v>
      </c>
      <c r="BF28" s="43" t="str">
        <f>VLOOKUP(C28,'Listes déroulantes'!A:N,6,FALSE)</f>
        <v>A</v>
      </c>
      <c r="BG28" s="42" t="s">
        <v>238</v>
      </c>
    </row>
    <row r="29" spans="1:59" x14ac:dyDescent="0.25">
      <c r="A29" s="17" t="s">
        <v>268</v>
      </c>
      <c r="B2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25089045644093331SAS MONEXT                      260 RUE CLAUDE NICOL                                                                            13290AIX EN PROVENCE            25017028922828904564409300000000000000000000DC06983215CMBRFR2BARKFR76 1558 9297 5300 2819 2724 052 000000000000O0083O000C0009999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9" s="26" t="s">
        <v>33</v>
      </c>
      <c r="D29" s="26" t="s">
        <v>32</v>
      </c>
      <c r="E29" s="11" t="s">
        <v>243</v>
      </c>
      <c r="F29" s="42" t="s">
        <v>217</v>
      </c>
      <c r="G29" s="42" t="s">
        <v>218</v>
      </c>
      <c r="H29" s="42" t="s">
        <v>58</v>
      </c>
      <c r="I29" s="42" t="s">
        <v>36</v>
      </c>
      <c r="J29" s="47" t="s">
        <v>499</v>
      </c>
      <c r="K29" s="42" t="str">
        <f>VLOOKUP(C29,'Listes déroulantes'!A:D,4,FALSE)</f>
        <v>9255001</v>
      </c>
      <c r="L29" s="42" t="str">
        <f>VLOOKUP(C29,'Listes déroulantes'!A:C,3,FALSE)</f>
        <v>50318500100032</v>
      </c>
      <c r="M29" s="42" t="s">
        <v>58</v>
      </c>
      <c r="N29" s="42" t="s">
        <v>221</v>
      </c>
      <c r="O29" s="42" t="s">
        <v>292</v>
      </c>
      <c r="P29" s="42">
        <f>VLOOKUP(C29,'Listes déroulantes'!A:O,15,FALSE)</f>
        <v>8641</v>
      </c>
      <c r="Q29" s="42" t="s">
        <v>498</v>
      </c>
      <c r="R29" s="42" t="str">
        <f>IF(VLOOKUP(C29,'Listes déroulantes'!A:H,8,FALSE)="VAD  ","V"," ")</f>
        <v xml:space="preserve"> </v>
      </c>
      <c r="S29" s="42" t="str">
        <f>IF(VLOOKUP(C29,'Listes déroulantes'!A:H,6,FALSE)="PDPSC","1"," ")</f>
        <v xml:space="preserve"> </v>
      </c>
      <c r="T29" s="42" t="s">
        <v>223</v>
      </c>
      <c r="U29" s="42" t="s">
        <v>223</v>
      </c>
      <c r="V29" s="42" t="s">
        <v>223</v>
      </c>
      <c r="W29" s="42" t="s">
        <v>223</v>
      </c>
      <c r="X29" s="42" t="str">
        <f>LEFT(VLOOKUP(C29,'Listes déroulantes'!A:I,9,FALSE),16)</f>
        <v xml:space="preserve">MONEXT          </v>
      </c>
      <c r="Y29" s="42" t="s">
        <v>224</v>
      </c>
      <c r="Z29" s="42" t="s">
        <v>225</v>
      </c>
      <c r="AA29" s="42" t="str">
        <f>VLOOKUP(C29,'Listes déroulantes'!A:B,2,FALSE)</f>
        <v xml:space="preserve">SAS MONEXT                      </v>
      </c>
      <c r="AB29" s="42" t="str">
        <f>VLOOKUP(C29,'Listes déroulantes'!A:E,5,FALSE)</f>
        <v xml:space="preserve">260 RUE CLAUDE NICOL            </v>
      </c>
      <c r="AC29" s="42" t="s">
        <v>226</v>
      </c>
      <c r="AD29" s="42" t="s">
        <v>226</v>
      </c>
      <c r="AE29" s="42" t="s">
        <v>227</v>
      </c>
      <c r="AF29" s="42" t="s">
        <v>228</v>
      </c>
      <c r="AG29" s="42" t="s">
        <v>229</v>
      </c>
      <c r="AH29" s="48">
        <v>8904564409333</v>
      </c>
      <c r="AI29" s="42" t="s">
        <v>222</v>
      </c>
      <c r="AJ29" s="42" t="str">
        <f>VLOOKUP(C29,'Listes déroulantes'!A:B,2,FALSE)</f>
        <v xml:space="preserve">SAS MONEXT                      </v>
      </c>
      <c r="AK29" s="42" t="str">
        <f>VLOOKUP(C29,'Listes déroulantes'!A:G,5,FALSE)</f>
        <v xml:space="preserve">260 RUE CLAUDE NICOL            </v>
      </c>
      <c r="AL29" s="42" t="s">
        <v>226</v>
      </c>
      <c r="AM29" s="42" t="s">
        <v>226</v>
      </c>
      <c r="AN29" s="42" t="s">
        <v>227</v>
      </c>
      <c r="AO29" s="42" t="s">
        <v>228</v>
      </c>
      <c r="AP29" s="42" t="s">
        <v>229</v>
      </c>
      <c r="AQ29" s="42">
        <v>17028</v>
      </c>
      <c r="AR29" s="42" t="s">
        <v>230</v>
      </c>
      <c r="AS29" s="42" t="str">
        <f>RIGHT(VLOOKUP(C29,'Listes déroulantes'!A:N,14,FALSE),11)</f>
        <v>89045644093</v>
      </c>
      <c r="AT29" s="42" t="s">
        <v>231</v>
      </c>
      <c r="AU29" s="42" t="s">
        <v>232</v>
      </c>
      <c r="AV29" s="42" t="s">
        <v>232</v>
      </c>
      <c r="AW29" s="42" t="str">
        <f>VLOOKUP(C29,'Listes déroulantes'!A:K,10,FALSE)</f>
        <v>DC06983215</v>
      </c>
      <c r="AX29" s="42" t="str">
        <f>VLOOKUP(C29,'Listes déroulantes'!A:L,12,FALSE)</f>
        <v>CMBRFR2BARK</v>
      </c>
      <c r="AY29" s="42" t="str">
        <f>VLOOKUP(C29,'Listes déroulantes'!A:M,13,FALSE)</f>
        <v xml:space="preserve">FR76 1558 9297 5300 2819 2724 052 </v>
      </c>
      <c r="AZ29" s="42" t="str">
        <f>REPT(0,12-LEN(SUBSTITUTE(VLOOKUP(C29,'Listes déroulantes'!A:P,16,FALSE), ".", "")))&amp;SUBSTITUTE(VLOOKUP(C29,'Listes déroulantes'!A:P,16,FALSE), ".", "")</f>
        <v>000000000000</v>
      </c>
      <c r="BA29" s="42" t="str">
        <f t="shared" si="0"/>
        <v>O</v>
      </c>
      <c r="BB29" s="42" t="s">
        <v>381</v>
      </c>
      <c r="BC29" s="42" t="s">
        <v>235</v>
      </c>
      <c r="BD29" s="42" t="s">
        <v>236</v>
      </c>
      <c r="BE29" s="42" t="str">
        <f>VLOOKUP(C29,'Listes déroulantes'!A:G,7,FALSE)</f>
        <v xml:space="preserve">C0009999                      </v>
      </c>
      <c r="BF29" s="43" t="str">
        <f>VLOOKUP(C29,'Listes déroulantes'!A:N,6,FALSE)</f>
        <v>A</v>
      </c>
      <c r="BG29" s="42" t="s">
        <v>238</v>
      </c>
    </row>
    <row r="30" spans="1:59" x14ac:dyDescent="0.25">
      <c r="A30" s="17" t="s">
        <v>269</v>
      </c>
      <c r="B3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25089045644093341SAS MONEXT                      260 RUE CLAUDE NICOL                                                                            13290AIX EN PROVENCE            25017028922828904564409300000000000000000000DC06983215CMBRFR2BARKFR76 1558 9297 5300 2819 2724 052 000000000000O0084O000C0009999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0" s="26" t="s">
        <v>33</v>
      </c>
      <c r="D30" s="26" t="s">
        <v>32</v>
      </c>
      <c r="E30" s="11" t="s">
        <v>243</v>
      </c>
      <c r="F30" s="42" t="s">
        <v>217</v>
      </c>
      <c r="G30" s="42" t="s">
        <v>218</v>
      </c>
      <c r="H30" s="42" t="s">
        <v>58</v>
      </c>
      <c r="I30" s="42" t="s">
        <v>36</v>
      </c>
      <c r="J30" s="47" t="s">
        <v>499</v>
      </c>
      <c r="K30" s="42" t="str">
        <f>VLOOKUP(C30,'Listes déroulantes'!A:D,4,FALSE)</f>
        <v>9255001</v>
      </c>
      <c r="L30" s="42" t="str">
        <f>VLOOKUP(C30,'Listes déroulantes'!A:C,3,FALSE)</f>
        <v>50318500100032</v>
      </c>
      <c r="M30" s="42" t="s">
        <v>58</v>
      </c>
      <c r="N30" s="42" t="s">
        <v>221</v>
      </c>
      <c r="O30" s="42" t="s">
        <v>292</v>
      </c>
      <c r="P30" s="42">
        <f>VLOOKUP(C30,'Listes déroulantes'!A:O,15,FALSE)</f>
        <v>8641</v>
      </c>
      <c r="Q30" s="42" t="s">
        <v>498</v>
      </c>
      <c r="R30" s="42" t="str">
        <f>IF(VLOOKUP(C30,'Listes déroulantes'!A:H,8,FALSE)="VAD  ","V"," ")</f>
        <v xml:space="preserve"> </v>
      </c>
      <c r="S30" s="42" t="str">
        <f>IF(VLOOKUP(C30,'Listes déroulantes'!A:H,6,FALSE)="PDPSC","1"," ")</f>
        <v xml:space="preserve"> </v>
      </c>
      <c r="T30" s="42" t="s">
        <v>223</v>
      </c>
      <c r="U30" s="42" t="s">
        <v>223</v>
      </c>
      <c r="V30" s="42" t="s">
        <v>223</v>
      </c>
      <c r="W30" s="42" t="s">
        <v>223</v>
      </c>
      <c r="X30" s="42" t="str">
        <f>LEFT(VLOOKUP(C30,'Listes déroulantes'!A:I,9,FALSE),16)</f>
        <v xml:space="preserve">MONEXT          </v>
      </c>
      <c r="Y30" s="42" t="s">
        <v>224</v>
      </c>
      <c r="Z30" s="42" t="s">
        <v>225</v>
      </c>
      <c r="AA30" s="42" t="str">
        <f>VLOOKUP(C30,'Listes déroulantes'!A:B,2,FALSE)</f>
        <v xml:space="preserve">SAS MONEXT                      </v>
      </c>
      <c r="AB30" s="42" t="str">
        <f>VLOOKUP(C30,'Listes déroulantes'!A:E,5,FALSE)</f>
        <v xml:space="preserve">260 RUE CLAUDE NICOL            </v>
      </c>
      <c r="AC30" s="42" t="s">
        <v>226</v>
      </c>
      <c r="AD30" s="42" t="s">
        <v>226</v>
      </c>
      <c r="AE30" s="42" t="s">
        <v>227</v>
      </c>
      <c r="AF30" s="42" t="s">
        <v>228</v>
      </c>
      <c r="AG30" s="42" t="s">
        <v>229</v>
      </c>
      <c r="AH30" s="48">
        <v>8904564409334</v>
      </c>
      <c r="AI30" s="42" t="s">
        <v>222</v>
      </c>
      <c r="AJ30" s="42" t="str">
        <f>VLOOKUP(C30,'Listes déroulantes'!A:B,2,FALSE)</f>
        <v xml:space="preserve">SAS MONEXT                      </v>
      </c>
      <c r="AK30" s="42" t="str">
        <f>VLOOKUP(C30,'Listes déroulantes'!A:G,5,FALSE)</f>
        <v xml:space="preserve">260 RUE CLAUDE NICOL            </v>
      </c>
      <c r="AL30" s="42" t="s">
        <v>226</v>
      </c>
      <c r="AM30" s="42" t="s">
        <v>226</v>
      </c>
      <c r="AN30" s="42" t="s">
        <v>227</v>
      </c>
      <c r="AO30" s="42" t="s">
        <v>228</v>
      </c>
      <c r="AP30" s="42" t="s">
        <v>229</v>
      </c>
      <c r="AQ30" s="42">
        <v>17028</v>
      </c>
      <c r="AR30" s="42" t="s">
        <v>230</v>
      </c>
      <c r="AS30" s="42" t="str">
        <f>RIGHT(VLOOKUP(C30,'Listes déroulantes'!A:N,14,FALSE),11)</f>
        <v>89045644093</v>
      </c>
      <c r="AT30" s="42" t="s">
        <v>231</v>
      </c>
      <c r="AU30" s="42" t="s">
        <v>232</v>
      </c>
      <c r="AV30" s="42" t="s">
        <v>232</v>
      </c>
      <c r="AW30" s="42" t="str">
        <f>VLOOKUP(C30,'Listes déroulantes'!A:K,10,FALSE)</f>
        <v>DC06983215</v>
      </c>
      <c r="AX30" s="42" t="str">
        <f>VLOOKUP(C30,'Listes déroulantes'!A:L,12,FALSE)</f>
        <v>CMBRFR2BARK</v>
      </c>
      <c r="AY30" s="42" t="str">
        <f>VLOOKUP(C30,'Listes déroulantes'!A:M,13,FALSE)</f>
        <v xml:space="preserve">FR76 1558 9297 5300 2819 2724 052 </v>
      </c>
      <c r="AZ30" s="42" t="str">
        <f>REPT(0,12-LEN(SUBSTITUTE(VLOOKUP(C30,'Listes déroulantes'!A:P,16,FALSE), ".", "")))&amp;SUBSTITUTE(VLOOKUP(C30,'Listes déroulantes'!A:P,16,FALSE), ".", "")</f>
        <v>000000000000</v>
      </c>
      <c r="BA30" s="42" t="str">
        <f t="shared" si="0"/>
        <v>O</v>
      </c>
      <c r="BB30" s="42" t="s">
        <v>382</v>
      </c>
      <c r="BC30" s="42" t="s">
        <v>235</v>
      </c>
      <c r="BD30" s="42" t="s">
        <v>236</v>
      </c>
      <c r="BE30" s="42" t="str">
        <f>VLOOKUP(C30,'Listes déroulantes'!A:G,7,FALSE)</f>
        <v xml:space="preserve">C0009999                      </v>
      </c>
      <c r="BF30" s="43" t="str">
        <f>VLOOKUP(C30,'Listes déroulantes'!A:N,6,FALSE)</f>
        <v>A</v>
      </c>
      <c r="BG30" s="42" t="s">
        <v>238</v>
      </c>
    </row>
    <row r="31" spans="1:59" x14ac:dyDescent="0.25">
      <c r="A31" s="17" t="s">
        <v>270</v>
      </c>
      <c r="B3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25089045644093351SAS MONEXT                      260 RUE CLAUDE NICOL                                                                            13290AIX EN PROVENCE            25017028922828904564409300000000000000000000DC06983215CMBRFR2BARKFR76 1558 9297 5300 2819 2724 052 000000000000O0085O000C0009999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1" s="26" t="s">
        <v>33</v>
      </c>
      <c r="D31" s="26" t="s">
        <v>32</v>
      </c>
      <c r="E31" s="11" t="s">
        <v>243</v>
      </c>
      <c r="F31" s="42" t="s">
        <v>217</v>
      </c>
      <c r="G31" s="42" t="s">
        <v>218</v>
      </c>
      <c r="H31" s="42" t="s">
        <v>58</v>
      </c>
      <c r="I31" s="42" t="s">
        <v>36</v>
      </c>
      <c r="J31" s="47" t="s">
        <v>499</v>
      </c>
      <c r="K31" s="42" t="str">
        <f>VLOOKUP(C31,'Listes déroulantes'!A:D,4,FALSE)</f>
        <v>9255001</v>
      </c>
      <c r="L31" s="42" t="str">
        <f>VLOOKUP(C31,'Listes déroulantes'!A:C,3,FALSE)</f>
        <v>50318500100032</v>
      </c>
      <c r="M31" s="42" t="s">
        <v>58</v>
      </c>
      <c r="N31" s="42" t="s">
        <v>221</v>
      </c>
      <c r="O31" s="42" t="s">
        <v>292</v>
      </c>
      <c r="P31" s="42">
        <f>VLOOKUP(C31,'Listes déroulantes'!A:O,15,FALSE)</f>
        <v>8641</v>
      </c>
      <c r="Q31" s="42" t="s">
        <v>498</v>
      </c>
      <c r="R31" s="42" t="str">
        <f>IF(VLOOKUP(C31,'Listes déroulantes'!A:H,8,FALSE)="VAD  ","V"," ")</f>
        <v xml:space="preserve"> </v>
      </c>
      <c r="S31" s="42" t="str">
        <f>IF(VLOOKUP(C31,'Listes déroulantes'!A:H,6,FALSE)="PDPSC","1"," ")</f>
        <v xml:space="preserve"> </v>
      </c>
      <c r="T31" s="42" t="s">
        <v>223</v>
      </c>
      <c r="U31" s="42" t="s">
        <v>223</v>
      </c>
      <c r="V31" s="42" t="s">
        <v>223</v>
      </c>
      <c r="W31" s="42" t="s">
        <v>223</v>
      </c>
      <c r="X31" s="42" t="str">
        <f>LEFT(VLOOKUP(C31,'Listes déroulantes'!A:I,9,FALSE),16)</f>
        <v xml:space="preserve">MONEXT          </v>
      </c>
      <c r="Y31" s="42" t="s">
        <v>224</v>
      </c>
      <c r="Z31" s="42" t="s">
        <v>225</v>
      </c>
      <c r="AA31" s="42" t="str">
        <f>VLOOKUP(C31,'Listes déroulantes'!A:B,2,FALSE)</f>
        <v xml:space="preserve">SAS MONEXT                      </v>
      </c>
      <c r="AB31" s="42" t="str">
        <f>VLOOKUP(C31,'Listes déroulantes'!A:E,5,FALSE)</f>
        <v xml:space="preserve">260 RUE CLAUDE NICOL            </v>
      </c>
      <c r="AC31" s="42" t="s">
        <v>226</v>
      </c>
      <c r="AD31" s="42" t="s">
        <v>226</v>
      </c>
      <c r="AE31" s="42" t="s">
        <v>227</v>
      </c>
      <c r="AF31" s="42" t="s">
        <v>228</v>
      </c>
      <c r="AG31" s="42" t="s">
        <v>229</v>
      </c>
      <c r="AH31" s="48">
        <v>8904564409335</v>
      </c>
      <c r="AI31" s="42" t="s">
        <v>222</v>
      </c>
      <c r="AJ31" s="42" t="str">
        <f>VLOOKUP(C31,'Listes déroulantes'!A:B,2,FALSE)</f>
        <v xml:space="preserve">SAS MONEXT                      </v>
      </c>
      <c r="AK31" s="42" t="str">
        <f>VLOOKUP(C31,'Listes déroulantes'!A:G,5,FALSE)</f>
        <v xml:space="preserve">260 RUE CLAUDE NICOL            </v>
      </c>
      <c r="AL31" s="42" t="s">
        <v>226</v>
      </c>
      <c r="AM31" s="42" t="s">
        <v>226</v>
      </c>
      <c r="AN31" s="42" t="s">
        <v>227</v>
      </c>
      <c r="AO31" s="42" t="s">
        <v>228</v>
      </c>
      <c r="AP31" s="42" t="s">
        <v>229</v>
      </c>
      <c r="AQ31" s="42">
        <v>17028</v>
      </c>
      <c r="AR31" s="42" t="s">
        <v>230</v>
      </c>
      <c r="AS31" s="42" t="str">
        <f>RIGHT(VLOOKUP(C31,'Listes déroulantes'!A:N,14,FALSE),11)</f>
        <v>89045644093</v>
      </c>
      <c r="AT31" s="42" t="s">
        <v>231</v>
      </c>
      <c r="AU31" s="42" t="s">
        <v>232</v>
      </c>
      <c r="AV31" s="42" t="s">
        <v>232</v>
      </c>
      <c r="AW31" s="42" t="str">
        <f>VLOOKUP(C31,'Listes déroulantes'!A:K,10,FALSE)</f>
        <v>DC06983215</v>
      </c>
      <c r="AX31" s="42" t="str">
        <f>VLOOKUP(C31,'Listes déroulantes'!A:L,12,FALSE)</f>
        <v>CMBRFR2BARK</v>
      </c>
      <c r="AY31" s="42" t="str">
        <f>VLOOKUP(C31,'Listes déroulantes'!A:M,13,FALSE)</f>
        <v xml:space="preserve">FR76 1558 9297 5300 2819 2724 052 </v>
      </c>
      <c r="AZ31" s="42" t="str">
        <f>REPT(0,12-LEN(SUBSTITUTE(VLOOKUP(C31,'Listes déroulantes'!A:P,16,FALSE), ".", "")))&amp;SUBSTITUTE(VLOOKUP(C31,'Listes déroulantes'!A:P,16,FALSE), ".", "")</f>
        <v>000000000000</v>
      </c>
      <c r="BA31" s="42" t="str">
        <f t="shared" si="0"/>
        <v>O</v>
      </c>
      <c r="BB31" s="42" t="s">
        <v>240</v>
      </c>
      <c r="BC31" s="42" t="s">
        <v>235</v>
      </c>
      <c r="BD31" s="42" t="s">
        <v>236</v>
      </c>
      <c r="BE31" s="42" t="str">
        <f>VLOOKUP(C31,'Listes déroulantes'!A:G,7,FALSE)</f>
        <v xml:space="preserve">C0009999                      </v>
      </c>
      <c r="BF31" s="43" t="str">
        <f>VLOOKUP(C31,'Listes déroulantes'!A:N,6,FALSE)</f>
        <v>A</v>
      </c>
      <c r="BG31" s="42" t="s">
        <v>238</v>
      </c>
    </row>
    <row r="32" spans="1:59" x14ac:dyDescent="0.25">
      <c r="A32" s="17" t="s">
        <v>271</v>
      </c>
      <c r="B3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25089045644093361SAS MONEXT                      260 RUE CLAUDE NICOL                                                                            13290AIX EN PROVENCE            25017028922828904564409300000000000000000000DC06983215CMBRFR2BARKFR76 1558 9297 5300 2819 2724 052 000000000000O0086O000C0009999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2" s="26" t="s">
        <v>33</v>
      </c>
      <c r="D32" s="26" t="s">
        <v>32</v>
      </c>
      <c r="E32" s="11" t="s">
        <v>243</v>
      </c>
      <c r="F32" s="42" t="s">
        <v>217</v>
      </c>
      <c r="G32" s="42" t="s">
        <v>218</v>
      </c>
      <c r="H32" s="42" t="s">
        <v>58</v>
      </c>
      <c r="I32" s="42" t="s">
        <v>36</v>
      </c>
      <c r="J32" s="47" t="s">
        <v>499</v>
      </c>
      <c r="K32" s="42" t="str">
        <f>VLOOKUP(C32,'Listes déroulantes'!A:D,4,FALSE)</f>
        <v>9255001</v>
      </c>
      <c r="L32" s="42" t="str">
        <f>VLOOKUP(C32,'Listes déroulantes'!A:C,3,FALSE)</f>
        <v>50318500100032</v>
      </c>
      <c r="M32" s="42" t="s">
        <v>58</v>
      </c>
      <c r="N32" s="42" t="s">
        <v>221</v>
      </c>
      <c r="O32" s="42" t="s">
        <v>292</v>
      </c>
      <c r="P32" s="42">
        <f>VLOOKUP(C32,'Listes déroulantes'!A:O,15,FALSE)</f>
        <v>8641</v>
      </c>
      <c r="Q32" s="42" t="s">
        <v>498</v>
      </c>
      <c r="R32" s="42" t="str">
        <f>IF(VLOOKUP(C32,'Listes déroulantes'!A:H,8,FALSE)="VAD  ","V"," ")</f>
        <v xml:space="preserve"> </v>
      </c>
      <c r="S32" s="42" t="str">
        <f>IF(VLOOKUP(C32,'Listes déroulantes'!A:H,6,FALSE)="PDPSC","1"," ")</f>
        <v xml:space="preserve"> </v>
      </c>
      <c r="T32" s="42" t="s">
        <v>223</v>
      </c>
      <c r="U32" s="42" t="s">
        <v>223</v>
      </c>
      <c r="V32" s="42" t="s">
        <v>223</v>
      </c>
      <c r="W32" s="42" t="s">
        <v>223</v>
      </c>
      <c r="X32" s="42" t="str">
        <f>LEFT(VLOOKUP(C32,'Listes déroulantes'!A:I,9,FALSE),16)</f>
        <v xml:space="preserve">MONEXT          </v>
      </c>
      <c r="Y32" s="42" t="s">
        <v>224</v>
      </c>
      <c r="Z32" s="42" t="s">
        <v>225</v>
      </c>
      <c r="AA32" s="42" t="str">
        <f>VLOOKUP(C32,'Listes déroulantes'!A:B,2,FALSE)</f>
        <v xml:space="preserve">SAS MONEXT                      </v>
      </c>
      <c r="AB32" s="42" t="str">
        <f>VLOOKUP(C32,'Listes déroulantes'!A:E,5,FALSE)</f>
        <v xml:space="preserve">260 RUE CLAUDE NICOL            </v>
      </c>
      <c r="AC32" s="42" t="s">
        <v>226</v>
      </c>
      <c r="AD32" s="42" t="s">
        <v>226</v>
      </c>
      <c r="AE32" s="42" t="s">
        <v>227</v>
      </c>
      <c r="AF32" s="42" t="s">
        <v>228</v>
      </c>
      <c r="AG32" s="42" t="s">
        <v>229</v>
      </c>
      <c r="AH32" s="48">
        <v>8904564409336</v>
      </c>
      <c r="AI32" s="42" t="s">
        <v>222</v>
      </c>
      <c r="AJ32" s="42" t="str">
        <f>VLOOKUP(C32,'Listes déroulantes'!A:B,2,FALSE)</f>
        <v xml:space="preserve">SAS MONEXT                      </v>
      </c>
      <c r="AK32" s="42" t="str">
        <f>VLOOKUP(C32,'Listes déroulantes'!A:G,5,FALSE)</f>
        <v xml:space="preserve">260 RUE CLAUDE NICOL            </v>
      </c>
      <c r="AL32" s="42" t="s">
        <v>226</v>
      </c>
      <c r="AM32" s="42" t="s">
        <v>226</v>
      </c>
      <c r="AN32" s="42" t="s">
        <v>227</v>
      </c>
      <c r="AO32" s="42" t="s">
        <v>228</v>
      </c>
      <c r="AP32" s="42" t="s">
        <v>229</v>
      </c>
      <c r="AQ32" s="42">
        <v>17028</v>
      </c>
      <c r="AR32" s="42" t="s">
        <v>230</v>
      </c>
      <c r="AS32" s="42" t="str">
        <f>RIGHT(VLOOKUP(C32,'Listes déroulantes'!A:N,14,FALSE),11)</f>
        <v>89045644093</v>
      </c>
      <c r="AT32" s="42" t="s">
        <v>231</v>
      </c>
      <c r="AU32" s="42" t="s">
        <v>232</v>
      </c>
      <c r="AV32" s="42" t="s">
        <v>232</v>
      </c>
      <c r="AW32" s="42" t="str">
        <f>VLOOKUP(C32,'Listes déroulantes'!A:K,10,FALSE)</f>
        <v>DC06983215</v>
      </c>
      <c r="AX32" s="42" t="str">
        <f>VLOOKUP(C32,'Listes déroulantes'!A:L,12,FALSE)</f>
        <v>CMBRFR2BARK</v>
      </c>
      <c r="AY32" s="42" t="str">
        <f>VLOOKUP(C32,'Listes déroulantes'!A:M,13,FALSE)</f>
        <v xml:space="preserve">FR76 1558 9297 5300 2819 2724 052 </v>
      </c>
      <c r="AZ32" s="42" t="str">
        <f>REPT(0,12-LEN(SUBSTITUTE(VLOOKUP(C32,'Listes déroulantes'!A:P,16,FALSE), ".", "")))&amp;SUBSTITUTE(VLOOKUP(C32,'Listes déroulantes'!A:P,16,FALSE), ".", "")</f>
        <v>000000000000</v>
      </c>
      <c r="BA32" s="42" t="str">
        <f t="shared" si="0"/>
        <v>O</v>
      </c>
      <c r="BB32" s="42" t="s">
        <v>383</v>
      </c>
      <c r="BC32" s="42" t="s">
        <v>235</v>
      </c>
      <c r="BD32" s="42" t="s">
        <v>236</v>
      </c>
      <c r="BE32" s="42" t="str">
        <f>VLOOKUP(C32,'Listes déroulantes'!A:G,7,FALSE)</f>
        <v xml:space="preserve">C0009999                      </v>
      </c>
      <c r="BF32" s="43" t="str">
        <f>VLOOKUP(C32,'Listes déroulantes'!A:N,6,FALSE)</f>
        <v>A</v>
      </c>
      <c r="BG32" s="42" t="s">
        <v>238</v>
      </c>
    </row>
    <row r="33" spans="1:59" x14ac:dyDescent="0.25">
      <c r="A33" s="17" t="s">
        <v>272</v>
      </c>
      <c r="B3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25089045644093371SAS MONEXT                      260 RUE CLAUDE NICOL                                                                            13290AIX EN PROVENCE            25017028922828904564409300000000000000000000DC06983215CMBRFR2BARKFR76 1558 9297 5300 2819 2724 052 000000000000O0087O000C0009999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3" s="26" t="s">
        <v>33</v>
      </c>
      <c r="D33" s="26" t="s">
        <v>32</v>
      </c>
      <c r="E33" s="11" t="s">
        <v>243</v>
      </c>
      <c r="F33" s="42" t="s">
        <v>217</v>
      </c>
      <c r="G33" s="42" t="s">
        <v>218</v>
      </c>
      <c r="H33" s="42" t="s">
        <v>58</v>
      </c>
      <c r="I33" s="42" t="s">
        <v>36</v>
      </c>
      <c r="J33" s="47" t="s">
        <v>499</v>
      </c>
      <c r="K33" s="42" t="str">
        <f>VLOOKUP(C33,'Listes déroulantes'!A:D,4,FALSE)</f>
        <v>9255001</v>
      </c>
      <c r="L33" s="42" t="str">
        <f>VLOOKUP(C33,'Listes déroulantes'!A:C,3,FALSE)</f>
        <v>50318500100032</v>
      </c>
      <c r="M33" s="42" t="s">
        <v>58</v>
      </c>
      <c r="N33" s="42" t="s">
        <v>221</v>
      </c>
      <c r="O33" s="42" t="s">
        <v>292</v>
      </c>
      <c r="P33" s="42">
        <f>VLOOKUP(C33,'Listes déroulantes'!A:O,15,FALSE)</f>
        <v>8641</v>
      </c>
      <c r="Q33" s="42" t="s">
        <v>498</v>
      </c>
      <c r="R33" s="42" t="str">
        <f>IF(VLOOKUP(C33,'Listes déroulantes'!A:H,8,FALSE)="VAD  ","V"," ")</f>
        <v xml:space="preserve"> </v>
      </c>
      <c r="S33" s="42" t="str">
        <f>IF(VLOOKUP(C33,'Listes déroulantes'!A:H,6,FALSE)="PDPSC","1"," ")</f>
        <v xml:space="preserve"> </v>
      </c>
      <c r="T33" s="42" t="s">
        <v>223</v>
      </c>
      <c r="U33" s="42" t="s">
        <v>223</v>
      </c>
      <c r="V33" s="42" t="s">
        <v>223</v>
      </c>
      <c r="W33" s="42" t="s">
        <v>223</v>
      </c>
      <c r="X33" s="42" t="str">
        <f>LEFT(VLOOKUP(C33,'Listes déroulantes'!A:I,9,FALSE),16)</f>
        <v xml:space="preserve">MONEXT          </v>
      </c>
      <c r="Y33" s="42" t="s">
        <v>224</v>
      </c>
      <c r="Z33" s="42" t="s">
        <v>225</v>
      </c>
      <c r="AA33" s="42" t="str">
        <f>VLOOKUP(C33,'Listes déroulantes'!A:B,2,FALSE)</f>
        <v xml:space="preserve">SAS MONEXT                      </v>
      </c>
      <c r="AB33" s="42" t="str">
        <f>VLOOKUP(C33,'Listes déroulantes'!A:E,5,FALSE)</f>
        <v xml:space="preserve">260 RUE CLAUDE NICOL            </v>
      </c>
      <c r="AC33" s="42" t="s">
        <v>226</v>
      </c>
      <c r="AD33" s="42" t="s">
        <v>226</v>
      </c>
      <c r="AE33" s="42" t="s">
        <v>227</v>
      </c>
      <c r="AF33" s="42" t="s">
        <v>228</v>
      </c>
      <c r="AG33" s="42" t="s">
        <v>229</v>
      </c>
      <c r="AH33" s="48">
        <v>8904564409337</v>
      </c>
      <c r="AI33" s="42" t="s">
        <v>222</v>
      </c>
      <c r="AJ33" s="42" t="str">
        <f>VLOOKUP(C33,'Listes déroulantes'!A:B,2,FALSE)</f>
        <v xml:space="preserve">SAS MONEXT                      </v>
      </c>
      <c r="AK33" s="42" t="str">
        <f>VLOOKUP(C33,'Listes déroulantes'!A:G,5,FALSE)</f>
        <v xml:space="preserve">260 RUE CLAUDE NICOL            </v>
      </c>
      <c r="AL33" s="42" t="s">
        <v>226</v>
      </c>
      <c r="AM33" s="42" t="s">
        <v>226</v>
      </c>
      <c r="AN33" s="42" t="s">
        <v>227</v>
      </c>
      <c r="AO33" s="42" t="s">
        <v>228</v>
      </c>
      <c r="AP33" s="42" t="s">
        <v>229</v>
      </c>
      <c r="AQ33" s="42">
        <v>17028</v>
      </c>
      <c r="AR33" s="42" t="s">
        <v>230</v>
      </c>
      <c r="AS33" s="42" t="str">
        <f>RIGHT(VLOOKUP(C33,'Listes déroulantes'!A:N,14,FALSE),11)</f>
        <v>89045644093</v>
      </c>
      <c r="AT33" s="42" t="s">
        <v>231</v>
      </c>
      <c r="AU33" s="42" t="s">
        <v>232</v>
      </c>
      <c r="AV33" s="42" t="s">
        <v>232</v>
      </c>
      <c r="AW33" s="42" t="str">
        <f>VLOOKUP(C33,'Listes déroulantes'!A:K,10,FALSE)</f>
        <v>DC06983215</v>
      </c>
      <c r="AX33" s="42" t="str">
        <f>VLOOKUP(C33,'Listes déroulantes'!A:L,12,FALSE)</f>
        <v>CMBRFR2BARK</v>
      </c>
      <c r="AY33" s="42" t="str">
        <f>VLOOKUP(C33,'Listes déroulantes'!A:M,13,FALSE)</f>
        <v xml:space="preserve">FR76 1558 9297 5300 2819 2724 052 </v>
      </c>
      <c r="AZ33" s="42" t="str">
        <f>REPT(0,12-LEN(SUBSTITUTE(VLOOKUP(C33,'Listes déroulantes'!A:P,16,FALSE), ".", "")))&amp;SUBSTITUTE(VLOOKUP(C33,'Listes déroulantes'!A:P,16,FALSE), ".", "")</f>
        <v>000000000000</v>
      </c>
      <c r="BA33" s="42" t="str">
        <f t="shared" si="0"/>
        <v>O</v>
      </c>
      <c r="BB33" s="42" t="s">
        <v>384</v>
      </c>
      <c r="BC33" s="42" t="s">
        <v>235</v>
      </c>
      <c r="BD33" s="42" t="s">
        <v>236</v>
      </c>
      <c r="BE33" s="42" t="str">
        <f>VLOOKUP(C33,'Listes déroulantes'!A:G,7,FALSE)</f>
        <v xml:space="preserve">C0009999                      </v>
      </c>
      <c r="BF33" s="43" t="str">
        <f>VLOOKUP(C33,'Listes déroulantes'!A:N,6,FALSE)</f>
        <v>A</v>
      </c>
      <c r="BG33" s="42" t="s">
        <v>238</v>
      </c>
    </row>
    <row r="34" spans="1:59" x14ac:dyDescent="0.25">
      <c r="A34" s="17" t="s">
        <v>273</v>
      </c>
      <c r="B3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25089045644093381SAS MONEXT                      260 RUE CLAUDE NICOL                                                                            13290AIX EN PROVENCE            25017028922828904564409300000000000000000000DC06983215CMBRFR2BARKFR76 1558 9297 5300 2819 2724 052 000000000000O0088O000C0009999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4" s="26" t="s">
        <v>33</v>
      </c>
      <c r="D34" s="26" t="s">
        <v>32</v>
      </c>
      <c r="E34" s="11" t="s">
        <v>243</v>
      </c>
      <c r="F34" s="42" t="s">
        <v>217</v>
      </c>
      <c r="G34" s="42" t="s">
        <v>218</v>
      </c>
      <c r="H34" s="42" t="s">
        <v>58</v>
      </c>
      <c r="I34" s="42" t="s">
        <v>36</v>
      </c>
      <c r="J34" s="47" t="s">
        <v>499</v>
      </c>
      <c r="K34" s="42" t="str">
        <f>VLOOKUP(C34,'Listes déroulantes'!A:D,4,FALSE)</f>
        <v>9255001</v>
      </c>
      <c r="L34" s="42" t="str">
        <f>VLOOKUP(C34,'Listes déroulantes'!A:C,3,FALSE)</f>
        <v>50318500100032</v>
      </c>
      <c r="M34" s="42" t="s">
        <v>58</v>
      </c>
      <c r="N34" s="42" t="s">
        <v>221</v>
      </c>
      <c r="O34" s="42" t="s">
        <v>292</v>
      </c>
      <c r="P34" s="42">
        <f>VLOOKUP(C34,'Listes déroulantes'!A:O,15,FALSE)</f>
        <v>8641</v>
      </c>
      <c r="Q34" s="42" t="s">
        <v>498</v>
      </c>
      <c r="R34" s="42" t="str">
        <f>IF(VLOOKUP(C34,'Listes déroulantes'!A:H,8,FALSE)="VAD  ","V"," ")</f>
        <v xml:space="preserve"> </v>
      </c>
      <c r="S34" s="42" t="str">
        <f>IF(VLOOKUP(C34,'Listes déroulantes'!A:H,6,FALSE)="PDPSC","1"," ")</f>
        <v xml:space="preserve"> </v>
      </c>
      <c r="T34" s="42" t="s">
        <v>223</v>
      </c>
      <c r="U34" s="42" t="s">
        <v>223</v>
      </c>
      <c r="V34" s="42" t="s">
        <v>223</v>
      </c>
      <c r="W34" s="42" t="s">
        <v>223</v>
      </c>
      <c r="X34" s="42" t="str">
        <f>LEFT(VLOOKUP(C34,'Listes déroulantes'!A:I,9,FALSE),16)</f>
        <v xml:space="preserve">MONEXT          </v>
      </c>
      <c r="Y34" s="42" t="s">
        <v>224</v>
      </c>
      <c r="Z34" s="42" t="s">
        <v>225</v>
      </c>
      <c r="AA34" s="42" t="str">
        <f>VLOOKUP(C34,'Listes déroulantes'!A:B,2,FALSE)</f>
        <v xml:space="preserve">SAS MONEXT                      </v>
      </c>
      <c r="AB34" s="42" t="str">
        <f>VLOOKUP(C34,'Listes déroulantes'!A:E,5,FALSE)</f>
        <v xml:space="preserve">260 RUE CLAUDE NICOL            </v>
      </c>
      <c r="AC34" s="42" t="s">
        <v>226</v>
      </c>
      <c r="AD34" s="42" t="s">
        <v>226</v>
      </c>
      <c r="AE34" s="42" t="s">
        <v>227</v>
      </c>
      <c r="AF34" s="42" t="s">
        <v>228</v>
      </c>
      <c r="AG34" s="42" t="s">
        <v>229</v>
      </c>
      <c r="AH34" s="48">
        <v>8904564409338</v>
      </c>
      <c r="AI34" s="42" t="s">
        <v>222</v>
      </c>
      <c r="AJ34" s="42" t="str">
        <f>VLOOKUP(C34,'Listes déroulantes'!A:B,2,FALSE)</f>
        <v xml:space="preserve">SAS MONEXT                      </v>
      </c>
      <c r="AK34" s="42" t="str">
        <f>VLOOKUP(C34,'Listes déroulantes'!A:G,5,FALSE)</f>
        <v xml:space="preserve">260 RUE CLAUDE NICOL            </v>
      </c>
      <c r="AL34" s="42" t="s">
        <v>226</v>
      </c>
      <c r="AM34" s="42" t="s">
        <v>226</v>
      </c>
      <c r="AN34" s="42" t="s">
        <v>227</v>
      </c>
      <c r="AO34" s="42" t="s">
        <v>228</v>
      </c>
      <c r="AP34" s="42" t="s">
        <v>229</v>
      </c>
      <c r="AQ34" s="42">
        <v>17028</v>
      </c>
      <c r="AR34" s="42" t="s">
        <v>230</v>
      </c>
      <c r="AS34" s="42" t="str">
        <f>RIGHT(VLOOKUP(C34,'Listes déroulantes'!A:N,14,FALSE),11)</f>
        <v>89045644093</v>
      </c>
      <c r="AT34" s="42" t="s">
        <v>231</v>
      </c>
      <c r="AU34" s="42" t="s">
        <v>232</v>
      </c>
      <c r="AV34" s="42" t="s">
        <v>232</v>
      </c>
      <c r="AW34" s="42" t="str">
        <f>VLOOKUP(C34,'Listes déroulantes'!A:K,10,FALSE)</f>
        <v>DC06983215</v>
      </c>
      <c r="AX34" s="42" t="str">
        <f>VLOOKUP(C34,'Listes déroulantes'!A:L,12,FALSE)</f>
        <v>CMBRFR2BARK</v>
      </c>
      <c r="AY34" s="42" t="str">
        <f>VLOOKUP(C34,'Listes déroulantes'!A:M,13,FALSE)</f>
        <v xml:space="preserve">FR76 1558 9297 5300 2819 2724 052 </v>
      </c>
      <c r="AZ34" s="42" t="str">
        <f>REPT(0,12-LEN(SUBSTITUTE(VLOOKUP(C34,'Listes déroulantes'!A:P,16,FALSE), ".", "")))&amp;SUBSTITUTE(VLOOKUP(C34,'Listes déroulantes'!A:P,16,FALSE), ".", "")</f>
        <v>000000000000</v>
      </c>
      <c r="BA34" s="42" t="str">
        <f t="shared" si="0"/>
        <v>O</v>
      </c>
      <c r="BB34" s="42" t="s">
        <v>385</v>
      </c>
      <c r="BC34" s="42" t="s">
        <v>235</v>
      </c>
      <c r="BD34" s="42" t="s">
        <v>236</v>
      </c>
      <c r="BE34" s="42" t="str">
        <f>VLOOKUP(C34,'Listes déroulantes'!A:G,7,FALSE)</f>
        <v xml:space="preserve">C0009999                      </v>
      </c>
      <c r="BF34" s="43" t="str">
        <f>VLOOKUP(C34,'Listes déroulantes'!A:N,6,FALSE)</f>
        <v>A</v>
      </c>
      <c r="BG34" s="42" t="s">
        <v>238</v>
      </c>
    </row>
    <row r="35" spans="1:59" x14ac:dyDescent="0.25">
      <c r="A35" s="17" t="s">
        <v>274</v>
      </c>
      <c r="B3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25089045644093391SAS MONEXT                      260 RUE CLAUDE NICOL                                                                            13290AIX EN PROVENCE            25017028922828904564409300000000000000000000DC06983215CMBRFR2BARKFR76 1558 9297 5300 2819 2724 052 000000000000O0089O000C0009999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5" s="26" t="s">
        <v>33</v>
      </c>
      <c r="D35" s="26" t="s">
        <v>32</v>
      </c>
      <c r="E35" s="11" t="s">
        <v>243</v>
      </c>
      <c r="F35" s="42" t="s">
        <v>217</v>
      </c>
      <c r="G35" s="42" t="s">
        <v>218</v>
      </c>
      <c r="H35" s="42" t="s">
        <v>58</v>
      </c>
      <c r="I35" s="42" t="s">
        <v>36</v>
      </c>
      <c r="J35" s="47" t="s">
        <v>499</v>
      </c>
      <c r="K35" s="42" t="str">
        <f>VLOOKUP(C35,'Listes déroulantes'!A:D,4,FALSE)</f>
        <v>9255001</v>
      </c>
      <c r="L35" s="42" t="str">
        <f>VLOOKUP(C35,'Listes déroulantes'!A:C,3,FALSE)</f>
        <v>50318500100032</v>
      </c>
      <c r="M35" s="42" t="s">
        <v>58</v>
      </c>
      <c r="N35" s="42" t="s">
        <v>221</v>
      </c>
      <c r="O35" s="42" t="s">
        <v>292</v>
      </c>
      <c r="P35" s="42">
        <f>VLOOKUP(C35,'Listes déroulantes'!A:O,15,FALSE)</f>
        <v>8641</v>
      </c>
      <c r="Q35" s="42" t="s">
        <v>498</v>
      </c>
      <c r="R35" s="42" t="str">
        <f>IF(VLOOKUP(C35,'Listes déroulantes'!A:H,8,FALSE)="VAD  ","V"," ")</f>
        <v xml:space="preserve"> </v>
      </c>
      <c r="S35" s="42" t="str">
        <f>IF(VLOOKUP(C35,'Listes déroulantes'!A:H,6,FALSE)="PDPSC","1"," ")</f>
        <v xml:space="preserve"> </v>
      </c>
      <c r="T35" s="42" t="s">
        <v>223</v>
      </c>
      <c r="U35" s="42" t="s">
        <v>223</v>
      </c>
      <c r="V35" s="42" t="s">
        <v>223</v>
      </c>
      <c r="W35" s="42" t="s">
        <v>223</v>
      </c>
      <c r="X35" s="42" t="str">
        <f>LEFT(VLOOKUP(C35,'Listes déroulantes'!A:I,9,FALSE),16)</f>
        <v xml:space="preserve">MONEXT          </v>
      </c>
      <c r="Y35" s="42" t="s">
        <v>224</v>
      </c>
      <c r="Z35" s="42" t="s">
        <v>225</v>
      </c>
      <c r="AA35" s="42" t="str">
        <f>VLOOKUP(C35,'Listes déroulantes'!A:B,2,FALSE)</f>
        <v xml:space="preserve">SAS MONEXT                      </v>
      </c>
      <c r="AB35" s="42" t="str">
        <f>VLOOKUP(C35,'Listes déroulantes'!A:E,5,FALSE)</f>
        <v xml:space="preserve">260 RUE CLAUDE NICOL            </v>
      </c>
      <c r="AC35" s="42" t="s">
        <v>226</v>
      </c>
      <c r="AD35" s="42" t="s">
        <v>226</v>
      </c>
      <c r="AE35" s="42" t="s">
        <v>227</v>
      </c>
      <c r="AF35" s="42" t="s">
        <v>228</v>
      </c>
      <c r="AG35" s="42" t="s">
        <v>229</v>
      </c>
      <c r="AH35" s="48">
        <v>8904564409339</v>
      </c>
      <c r="AI35" s="42" t="s">
        <v>222</v>
      </c>
      <c r="AJ35" s="42" t="str">
        <f>VLOOKUP(C35,'Listes déroulantes'!A:B,2,FALSE)</f>
        <v xml:space="preserve">SAS MONEXT                      </v>
      </c>
      <c r="AK35" s="42" t="str">
        <f>VLOOKUP(C35,'Listes déroulantes'!A:G,5,FALSE)</f>
        <v xml:space="preserve">260 RUE CLAUDE NICOL            </v>
      </c>
      <c r="AL35" s="42" t="s">
        <v>226</v>
      </c>
      <c r="AM35" s="42" t="s">
        <v>226</v>
      </c>
      <c r="AN35" s="42" t="s">
        <v>227</v>
      </c>
      <c r="AO35" s="42" t="s">
        <v>228</v>
      </c>
      <c r="AP35" s="42" t="s">
        <v>229</v>
      </c>
      <c r="AQ35" s="42">
        <v>17028</v>
      </c>
      <c r="AR35" s="42" t="s">
        <v>230</v>
      </c>
      <c r="AS35" s="42" t="str">
        <f>RIGHT(VLOOKUP(C35,'Listes déroulantes'!A:N,14,FALSE),11)</f>
        <v>89045644093</v>
      </c>
      <c r="AT35" s="42" t="s">
        <v>231</v>
      </c>
      <c r="AU35" s="42" t="s">
        <v>232</v>
      </c>
      <c r="AV35" s="42" t="s">
        <v>232</v>
      </c>
      <c r="AW35" s="42" t="str">
        <f>VLOOKUP(C35,'Listes déroulantes'!A:K,10,FALSE)</f>
        <v>DC06983215</v>
      </c>
      <c r="AX35" s="42" t="str">
        <f>VLOOKUP(C35,'Listes déroulantes'!A:L,12,FALSE)</f>
        <v>CMBRFR2BARK</v>
      </c>
      <c r="AY35" s="42" t="str">
        <f>VLOOKUP(C35,'Listes déroulantes'!A:M,13,FALSE)</f>
        <v xml:space="preserve">FR76 1558 9297 5300 2819 2724 052 </v>
      </c>
      <c r="AZ35" s="42" t="str">
        <f>REPT(0,12-LEN(SUBSTITUTE(VLOOKUP(C35,'Listes déroulantes'!A:P,16,FALSE), ".", "")))&amp;SUBSTITUTE(VLOOKUP(C35,'Listes déroulantes'!A:P,16,FALSE), ".", "")</f>
        <v>000000000000</v>
      </c>
      <c r="BA35" s="42" t="str">
        <f t="shared" si="0"/>
        <v>O</v>
      </c>
      <c r="BB35" s="42" t="s">
        <v>386</v>
      </c>
      <c r="BC35" s="42" t="s">
        <v>235</v>
      </c>
      <c r="BD35" s="42" t="s">
        <v>236</v>
      </c>
      <c r="BE35" s="42" t="str">
        <f>VLOOKUP(C35,'Listes déroulantes'!A:G,7,FALSE)</f>
        <v xml:space="preserve">C0009999                      </v>
      </c>
      <c r="BF35" s="43" t="str">
        <f>VLOOKUP(C35,'Listes déroulantes'!A:N,6,FALSE)</f>
        <v>A</v>
      </c>
      <c r="BG35" s="42" t="s">
        <v>238</v>
      </c>
    </row>
    <row r="36" spans="1:59" x14ac:dyDescent="0.25">
      <c r="A36" s="17" t="s">
        <v>275</v>
      </c>
      <c r="B3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25089045644093401SAS MONEXT                      260 RUE CLAUDE NICOL                                                                            13290AIX EN PROVENCE            25017028922828904564409300000000000000000000DC06983215CMBRFR2BARKFR76 1558 9297 5300 2819 2724 052 000000000000O0090O000C0009999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6" s="26" t="s">
        <v>33</v>
      </c>
      <c r="D36" s="26" t="s">
        <v>32</v>
      </c>
      <c r="E36" s="11" t="s">
        <v>243</v>
      </c>
      <c r="F36" s="42" t="s">
        <v>217</v>
      </c>
      <c r="G36" s="42" t="s">
        <v>218</v>
      </c>
      <c r="H36" s="42" t="s">
        <v>58</v>
      </c>
      <c r="I36" s="42" t="s">
        <v>36</v>
      </c>
      <c r="J36" s="47" t="s">
        <v>499</v>
      </c>
      <c r="K36" s="42" t="str">
        <f>VLOOKUP(C36,'Listes déroulantes'!A:D,4,FALSE)</f>
        <v>9255001</v>
      </c>
      <c r="L36" s="42" t="str">
        <f>VLOOKUP(C36,'Listes déroulantes'!A:C,3,FALSE)</f>
        <v>50318500100032</v>
      </c>
      <c r="M36" s="42" t="s">
        <v>58</v>
      </c>
      <c r="N36" s="42" t="s">
        <v>221</v>
      </c>
      <c r="O36" s="42" t="s">
        <v>292</v>
      </c>
      <c r="P36" s="42">
        <f>VLOOKUP(C36,'Listes déroulantes'!A:O,15,FALSE)</f>
        <v>8641</v>
      </c>
      <c r="Q36" s="42" t="s">
        <v>498</v>
      </c>
      <c r="R36" s="42" t="str">
        <f>IF(VLOOKUP(C36,'Listes déroulantes'!A:H,8,FALSE)="VAD  ","V"," ")</f>
        <v xml:space="preserve"> </v>
      </c>
      <c r="S36" s="42" t="str">
        <f>IF(VLOOKUP(C36,'Listes déroulantes'!A:H,6,FALSE)="PDPSC","1"," ")</f>
        <v xml:space="preserve"> </v>
      </c>
      <c r="T36" s="42" t="s">
        <v>223</v>
      </c>
      <c r="U36" s="42" t="s">
        <v>223</v>
      </c>
      <c r="V36" s="42" t="s">
        <v>223</v>
      </c>
      <c r="W36" s="42" t="s">
        <v>223</v>
      </c>
      <c r="X36" s="42" t="str">
        <f>LEFT(VLOOKUP(C36,'Listes déroulantes'!A:I,9,FALSE),16)</f>
        <v xml:space="preserve">MONEXT          </v>
      </c>
      <c r="Y36" s="42" t="s">
        <v>224</v>
      </c>
      <c r="Z36" s="42" t="s">
        <v>225</v>
      </c>
      <c r="AA36" s="42" t="str">
        <f>VLOOKUP(C36,'Listes déroulantes'!A:B,2,FALSE)</f>
        <v xml:space="preserve">SAS MONEXT                      </v>
      </c>
      <c r="AB36" s="42" t="str">
        <f>VLOOKUP(C36,'Listes déroulantes'!A:E,5,FALSE)</f>
        <v xml:space="preserve">260 RUE CLAUDE NICOL            </v>
      </c>
      <c r="AC36" s="42" t="s">
        <v>226</v>
      </c>
      <c r="AD36" s="42" t="s">
        <v>226</v>
      </c>
      <c r="AE36" s="42" t="s">
        <v>227</v>
      </c>
      <c r="AF36" s="42" t="s">
        <v>228</v>
      </c>
      <c r="AG36" s="42" t="s">
        <v>229</v>
      </c>
      <c r="AH36" s="48">
        <v>8904564409340</v>
      </c>
      <c r="AI36" s="42" t="s">
        <v>222</v>
      </c>
      <c r="AJ36" s="42" t="str">
        <f>VLOOKUP(C36,'Listes déroulantes'!A:B,2,FALSE)</f>
        <v xml:space="preserve">SAS MONEXT                      </v>
      </c>
      <c r="AK36" s="42" t="str">
        <f>VLOOKUP(C36,'Listes déroulantes'!A:G,5,FALSE)</f>
        <v xml:space="preserve">260 RUE CLAUDE NICOL            </v>
      </c>
      <c r="AL36" s="42" t="s">
        <v>226</v>
      </c>
      <c r="AM36" s="42" t="s">
        <v>226</v>
      </c>
      <c r="AN36" s="42" t="s">
        <v>227</v>
      </c>
      <c r="AO36" s="42" t="s">
        <v>228</v>
      </c>
      <c r="AP36" s="42" t="s">
        <v>229</v>
      </c>
      <c r="AQ36" s="42">
        <v>17028</v>
      </c>
      <c r="AR36" s="42" t="s">
        <v>230</v>
      </c>
      <c r="AS36" s="42" t="str">
        <f>RIGHT(VLOOKUP(C36,'Listes déroulantes'!A:N,14,FALSE),11)</f>
        <v>89045644093</v>
      </c>
      <c r="AT36" s="42" t="s">
        <v>231</v>
      </c>
      <c r="AU36" s="42" t="s">
        <v>232</v>
      </c>
      <c r="AV36" s="42" t="s">
        <v>232</v>
      </c>
      <c r="AW36" s="42" t="str">
        <f>VLOOKUP(C36,'Listes déroulantes'!A:K,10,FALSE)</f>
        <v>DC06983215</v>
      </c>
      <c r="AX36" s="42" t="str">
        <f>VLOOKUP(C36,'Listes déroulantes'!A:L,12,FALSE)</f>
        <v>CMBRFR2BARK</v>
      </c>
      <c r="AY36" s="42" t="str">
        <f>VLOOKUP(C36,'Listes déroulantes'!A:M,13,FALSE)</f>
        <v xml:space="preserve">FR76 1558 9297 5300 2819 2724 052 </v>
      </c>
      <c r="AZ36" s="42" t="str">
        <f>REPT(0,12-LEN(SUBSTITUTE(VLOOKUP(C36,'Listes déroulantes'!A:P,16,FALSE), ".", "")))&amp;SUBSTITUTE(VLOOKUP(C36,'Listes déroulantes'!A:P,16,FALSE), ".", "")</f>
        <v>000000000000</v>
      </c>
      <c r="BA36" s="42" t="str">
        <f t="shared" si="0"/>
        <v>O</v>
      </c>
      <c r="BB36" s="42" t="s">
        <v>387</v>
      </c>
      <c r="BC36" s="42" t="s">
        <v>235</v>
      </c>
      <c r="BD36" s="42" t="s">
        <v>236</v>
      </c>
      <c r="BE36" s="42" t="str">
        <f>VLOOKUP(C36,'Listes déroulantes'!A:G,7,FALSE)</f>
        <v xml:space="preserve">C0009999                      </v>
      </c>
      <c r="BF36" s="43" t="str">
        <f>VLOOKUP(C36,'Listes déroulantes'!A:N,6,FALSE)</f>
        <v>A</v>
      </c>
      <c r="BG36" s="42" t="s">
        <v>238</v>
      </c>
    </row>
    <row r="37" spans="1:59" x14ac:dyDescent="0.25">
      <c r="A37" s="17" t="s">
        <v>276</v>
      </c>
      <c r="B3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25089045644093411SAS MONEXT                      260 RUE CLAUDE NICOL                                                                            13290AIX EN PROVENCE            25017028922828904564409300000000000000000000DC06983215CMBRFR2BARKFR76 1558 9297 5300 2819 2724 052 000000000000O0091O000C0009999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7" s="26" t="s">
        <v>33</v>
      </c>
      <c r="D37" s="26" t="s">
        <v>32</v>
      </c>
      <c r="E37" s="11" t="s">
        <v>243</v>
      </c>
      <c r="F37" s="42" t="s">
        <v>217</v>
      </c>
      <c r="G37" s="42" t="s">
        <v>218</v>
      </c>
      <c r="H37" s="42" t="s">
        <v>58</v>
      </c>
      <c r="I37" s="42" t="s">
        <v>36</v>
      </c>
      <c r="J37" s="47" t="s">
        <v>499</v>
      </c>
      <c r="K37" s="42" t="str">
        <f>VLOOKUP(C37,'Listes déroulantes'!A:D,4,FALSE)</f>
        <v>9255001</v>
      </c>
      <c r="L37" s="42" t="str">
        <f>VLOOKUP(C37,'Listes déroulantes'!A:C,3,FALSE)</f>
        <v>50318500100032</v>
      </c>
      <c r="M37" s="42" t="s">
        <v>58</v>
      </c>
      <c r="N37" s="42" t="s">
        <v>221</v>
      </c>
      <c r="O37" s="42" t="s">
        <v>292</v>
      </c>
      <c r="P37" s="42">
        <f>VLOOKUP(C37,'Listes déroulantes'!A:O,15,FALSE)</f>
        <v>8641</v>
      </c>
      <c r="Q37" s="42" t="s">
        <v>498</v>
      </c>
      <c r="R37" s="42" t="str">
        <f>IF(VLOOKUP(C37,'Listes déroulantes'!A:H,8,FALSE)="VAD  ","V"," ")</f>
        <v xml:space="preserve"> </v>
      </c>
      <c r="S37" s="42" t="str">
        <f>IF(VLOOKUP(C37,'Listes déroulantes'!A:H,6,FALSE)="PDPSC","1"," ")</f>
        <v xml:space="preserve"> </v>
      </c>
      <c r="T37" s="42" t="s">
        <v>223</v>
      </c>
      <c r="U37" s="42" t="s">
        <v>223</v>
      </c>
      <c r="V37" s="42" t="s">
        <v>223</v>
      </c>
      <c r="W37" s="42" t="s">
        <v>223</v>
      </c>
      <c r="X37" s="42" t="str">
        <f>LEFT(VLOOKUP(C37,'Listes déroulantes'!A:I,9,FALSE),16)</f>
        <v xml:space="preserve">MONEXT          </v>
      </c>
      <c r="Y37" s="42" t="s">
        <v>224</v>
      </c>
      <c r="Z37" s="42" t="s">
        <v>225</v>
      </c>
      <c r="AA37" s="42" t="str">
        <f>VLOOKUP(C37,'Listes déroulantes'!A:B,2,FALSE)</f>
        <v xml:space="preserve">SAS MONEXT                      </v>
      </c>
      <c r="AB37" s="42" t="str">
        <f>VLOOKUP(C37,'Listes déroulantes'!A:E,5,FALSE)</f>
        <v xml:space="preserve">260 RUE CLAUDE NICOL            </v>
      </c>
      <c r="AC37" s="42" t="s">
        <v>226</v>
      </c>
      <c r="AD37" s="42" t="s">
        <v>226</v>
      </c>
      <c r="AE37" s="42" t="s">
        <v>227</v>
      </c>
      <c r="AF37" s="42" t="s">
        <v>228</v>
      </c>
      <c r="AG37" s="42" t="s">
        <v>229</v>
      </c>
      <c r="AH37" s="48">
        <v>8904564409341</v>
      </c>
      <c r="AI37" s="42" t="s">
        <v>222</v>
      </c>
      <c r="AJ37" s="42" t="str">
        <f>VLOOKUP(C37,'Listes déroulantes'!A:B,2,FALSE)</f>
        <v xml:space="preserve">SAS MONEXT                      </v>
      </c>
      <c r="AK37" s="42" t="str">
        <f>VLOOKUP(C37,'Listes déroulantes'!A:G,5,FALSE)</f>
        <v xml:space="preserve">260 RUE CLAUDE NICOL            </v>
      </c>
      <c r="AL37" s="42" t="s">
        <v>226</v>
      </c>
      <c r="AM37" s="42" t="s">
        <v>226</v>
      </c>
      <c r="AN37" s="42" t="s">
        <v>227</v>
      </c>
      <c r="AO37" s="42" t="s">
        <v>228</v>
      </c>
      <c r="AP37" s="42" t="s">
        <v>229</v>
      </c>
      <c r="AQ37" s="42">
        <v>17028</v>
      </c>
      <c r="AR37" s="42" t="s">
        <v>230</v>
      </c>
      <c r="AS37" s="42" t="str">
        <f>RIGHT(VLOOKUP(C37,'Listes déroulantes'!A:N,14,FALSE),11)</f>
        <v>89045644093</v>
      </c>
      <c r="AT37" s="42" t="s">
        <v>231</v>
      </c>
      <c r="AU37" s="42" t="s">
        <v>232</v>
      </c>
      <c r="AV37" s="42" t="s">
        <v>232</v>
      </c>
      <c r="AW37" s="42" t="str">
        <f>VLOOKUP(C37,'Listes déroulantes'!A:K,10,FALSE)</f>
        <v>DC06983215</v>
      </c>
      <c r="AX37" s="42" t="str">
        <f>VLOOKUP(C37,'Listes déroulantes'!A:L,12,FALSE)</f>
        <v>CMBRFR2BARK</v>
      </c>
      <c r="AY37" s="42" t="str">
        <f>VLOOKUP(C37,'Listes déroulantes'!A:M,13,FALSE)</f>
        <v xml:space="preserve">FR76 1558 9297 5300 2819 2724 052 </v>
      </c>
      <c r="AZ37" s="42" t="str">
        <f>REPT(0,12-LEN(SUBSTITUTE(VLOOKUP(C37,'Listes déroulantes'!A:P,16,FALSE), ".", "")))&amp;SUBSTITUTE(VLOOKUP(C37,'Listes déroulantes'!A:P,16,FALSE), ".", "")</f>
        <v>000000000000</v>
      </c>
      <c r="BA37" s="42" t="str">
        <f t="shared" si="0"/>
        <v>O</v>
      </c>
      <c r="BB37" s="42" t="s">
        <v>388</v>
      </c>
      <c r="BC37" s="42" t="s">
        <v>235</v>
      </c>
      <c r="BD37" s="42" t="s">
        <v>236</v>
      </c>
      <c r="BE37" s="42" t="str">
        <f>VLOOKUP(C37,'Listes déroulantes'!A:G,7,FALSE)</f>
        <v xml:space="preserve">C0009999                      </v>
      </c>
      <c r="BF37" s="43" t="str">
        <f>VLOOKUP(C37,'Listes déroulantes'!A:N,6,FALSE)</f>
        <v>A</v>
      </c>
      <c r="BG37" s="42" t="s">
        <v>238</v>
      </c>
    </row>
    <row r="38" spans="1:59" x14ac:dyDescent="0.25">
      <c r="A38" s="17" t="s">
        <v>277</v>
      </c>
      <c r="B3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25089045644093421SAS MONEXT                      260 RUE CLAUDE NICOL                                                                            13290AIX EN PROVENCE            25017028922828904564409300000000000000000000DC06983215CMBRFR2BARKFR76 1558 9297 5300 2819 2724 052 000000000000O0092O000C0009999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8" s="26" t="s">
        <v>33</v>
      </c>
      <c r="D38" s="26" t="s">
        <v>32</v>
      </c>
      <c r="E38" s="11" t="s">
        <v>243</v>
      </c>
      <c r="F38" s="42" t="s">
        <v>217</v>
      </c>
      <c r="G38" s="42" t="s">
        <v>218</v>
      </c>
      <c r="H38" s="42" t="s">
        <v>58</v>
      </c>
      <c r="I38" s="42" t="s">
        <v>36</v>
      </c>
      <c r="J38" s="47" t="s">
        <v>499</v>
      </c>
      <c r="K38" s="42" t="str">
        <f>VLOOKUP(C38,'Listes déroulantes'!A:D,4,FALSE)</f>
        <v>9255001</v>
      </c>
      <c r="L38" s="42" t="str">
        <f>VLOOKUP(C38,'Listes déroulantes'!A:C,3,FALSE)</f>
        <v>50318500100032</v>
      </c>
      <c r="M38" s="42" t="s">
        <v>58</v>
      </c>
      <c r="N38" s="42" t="s">
        <v>221</v>
      </c>
      <c r="O38" s="42" t="s">
        <v>292</v>
      </c>
      <c r="P38" s="42">
        <f>VLOOKUP(C38,'Listes déroulantes'!A:O,15,FALSE)</f>
        <v>8641</v>
      </c>
      <c r="Q38" s="42" t="s">
        <v>498</v>
      </c>
      <c r="R38" s="42" t="str">
        <f>IF(VLOOKUP(C38,'Listes déroulantes'!A:H,8,FALSE)="VAD  ","V"," ")</f>
        <v xml:space="preserve"> </v>
      </c>
      <c r="S38" s="42" t="str">
        <f>IF(VLOOKUP(C38,'Listes déroulantes'!A:H,6,FALSE)="PDPSC","1"," ")</f>
        <v xml:space="preserve"> </v>
      </c>
      <c r="T38" s="42" t="s">
        <v>223</v>
      </c>
      <c r="U38" s="42" t="s">
        <v>223</v>
      </c>
      <c r="V38" s="42" t="s">
        <v>223</v>
      </c>
      <c r="W38" s="42" t="s">
        <v>223</v>
      </c>
      <c r="X38" s="42" t="str">
        <f>LEFT(VLOOKUP(C38,'Listes déroulantes'!A:I,9,FALSE),16)</f>
        <v xml:space="preserve">MONEXT          </v>
      </c>
      <c r="Y38" s="42" t="s">
        <v>224</v>
      </c>
      <c r="Z38" s="42" t="s">
        <v>225</v>
      </c>
      <c r="AA38" s="42" t="str">
        <f>VLOOKUP(C38,'Listes déroulantes'!A:B,2,FALSE)</f>
        <v xml:space="preserve">SAS MONEXT                      </v>
      </c>
      <c r="AB38" s="42" t="str">
        <f>VLOOKUP(C38,'Listes déroulantes'!A:E,5,FALSE)</f>
        <v xml:space="preserve">260 RUE CLAUDE NICOL            </v>
      </c>
      <c r="AC38" s="42" t="s">
        <v>226</v>
      </c>
      <c r="AD38" s="42" t="s">
        <v>226</v>
      </c>
      <c r="AE38" s="42" t="s">
        <v>227</v>
      </c>
      <c r="AF38" s="42" t="s">
        <v>228</v>
      </c>
      <c r="AG38" s="42" t="s">
        <v>229</v>
      </c>
      <c r="AH38" s="48">
        <v>8904564409342</v>
      </c>
      <c r="AI38" s="42" t="s">
        <v>222</v>
      </c>
      <c r="AJ38" s="42" t="str">
        <f>VLOOKUP(C38,'Listes déroulantes'!A:B,2,FALSE)</f>
        <v xml:space="preserve">SAS MONEXT                      </v>
      </c>
      <c r="AK38" s="42" t="str">
        <f>VLOOKUP(C38,'Listes déroulantes'!A:G,5,FALSE)</f>
        <v xml:space="preserve">260 RUE CLAUDE NICOL            </v>
      </c>
      <c r="AL38" s="42" t="s">
        <v>226</v>
      </c>
      <c r="AM38" s="42" t="s">
        <v>226</v>
      </c>
      <c r="AN38" s="42" t="s">
        <v>227</v>
      </c>
      <c r="AO38" s="42" t="s">
        <v>228</v>
      </c>
      <c r="AP38" s="42" t="s">
        <v>229</v>
      </c>
      <c r="AQ38" s="42">
        <v>17028</v>
      </c>
      <c r="AR38" s="42" t="s">
        <v>230</v>
      </c>
      <c r="AS38" s="42" t="str">
        <f>RIGHT(VLOOKUP(C38,'Listes déroulantes'!A:N,14,FALSE),11)</f>
        <v>89045644093</v>
      </c>
      <c r="AT38" s="42" t="s">
        <v>231</v>
      </c>
      <c r="AU38" s="42" t="s">
        <v>232</v>
      </c>
      <c r="AV38" s="42" t="s">
        <v>232</v>
      </c>
      <c r="AW38" s="42" t="str">
        <f>VLOOKUP(C38,'Listes déroulantes'!A:K,10,FALSE)</f>
        <v>DC06983215</v>
      </c>
      <c r="AX38" s="42" t="str">
        <f>VLOOKUP(C38,'Listes déroulantes'!A:L,12,FALSE)</f>
        <v>CMBRFR2BARK</v>
      </c>
      <c r="AY38" s="42" t="str">
        <f>VLOOKUP(C38,'Listes déroulantes'!A:M,13,FALSE)</f>
        <v xml:space="preserve">FR76 1558 9297 5300 2819 2724 052 </v>
      </c>
      <c r="AZ38" s="42" t="str">
        <f>REPT(0,12-LEN(SUBSTITUTE(VLOOKUP(C38,'Listes déroulantes'!A:P,16,FALSE), ".", "")))&amp;SUBSTITUTE(VLOOKUP(C38,'Listes déroulantes'!A:P,16,FALSE), ".", "")</f>
        <v>000000000000</v>
      </c>
      <c r="BA38" s="42" t="str">
        <f t="shared" si="0"/>
        <v>O</v>
      </c>
      <c r="BB38" s="42" t="s">
        <v>389</v>
      </c>
      <c r="BC38" s="42" t="s">
        <v>235</v>
      </c>
      <c r="BD38" s="42" t="s">
        <v>236</v>
      </c>
      <c r="BE38" s="42" t="str">
        <f>VLOOKUP(C38,'Listes déroulantes'!A:G,7,FALSE)</f>
        <v xml:space="preserve">C0009999                      </v>
      </c>
      <c r="BF38" s="43" t="str">
        <f>VLOOKUP(C38,'Listes déroulantes'!A:N,6,FALSE)</f>
        <v>A</v>
      </c>
      <c r="BG38" s="42" t="s">
        <v>238</v>
      </c>
    </row>
    <row r="39" spans="1:59" x14ac:dyDescent="0.25">
      <c r="A39" s="17" t="s">
        <v>278</v>
      </c>
      <c r="B3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25089045644093431SAS MONEXT                      260 RUE CLAUDE NICOL                                                                            13290AIX EN PROVENCE            25017028922828904564409300000000000000000000DC06983215CMBRFR2BARKFR76 1558 9297 5300 2819 2724 052 000000000000O0093O000C0009999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9" s="26" t="s">
        <v>33</v>
      </c>
      <c r="D39" s="26" t="s">
        <v>32</v>
      </c>
      <c r="E39" s="11" t="s">
        <v>243</v>
      </c>
      <c r="F39" s="42" t="s">
        <v>217</v>
      </c>
      <c r="G39" s="42" t="s">
        <v>218</v>
      </c>
      <c r="H39" s="42" t="s">
        <v>58</v>
      </c>
      <c r="I39" s="42" t="s">
        <v>36</v>
      </c>
      <c r="J39" s="47" t="s">
        <v>499</v>
      </c>
      <c r="K39" s="42" t="str">
        <f>VLOOKUP(C39,'Listes déroulantes'!A:D,4,FALSE)</f>
        <v>9255001</v>
      </c>
      <c r="L39" s="42" t="str">
        <f>VLOOKUP(C39,'Listes déroulantes'!A:C,3,FALSE)</f>
        <v>50318500100032</v>
      </c>
      <c r="M39" s="42" t="s">
        <v>58</v>
      </c>
      <c r="N39" s="42" t="s">
        <v>221</v>
      </c>
      <c r="O39" s="42" t="s">
        <v>292</v>
      </c>
      <c r="P39" s="42">
        <f>VLOOKUP(C39,'Listes déroulantes'!A:O,15,FALSE)</f>
        <v>8641</v>
      </c>
      <c r="Q39" s="42" t="s">
        <v>498</v>
      </c>
      <c r="R39" s="42" t="str">
        <f>IF(VLOOKUP(C39,'Listes déroulantes'!A:H,8,FALSE)="VAD  ","V"," ")</f>
        <v xml:space="preserve"> </v>
      </c>
      <c r="S39" s="42" t="str">
        <f>IF(VLOOKUP(C39,'Listes déroulantes'!A:H,6,FALSE)="PDPSC","1"," ")</f>
        <v xml:space="preserve"> </v>
      </c>
      <c r="T39" s="42" t="s">
        <v>223</v>
      </c>
      <c r="U39" s="42" t="s">
        <v>223</v>
      </c>
      <c r="V39" s="42" t="s">
        <v>223</v>
      </c>
      <c r="W39" s="42" t="s">
        <v>223</v>
      </c>
      <c r="X39" s="42" t="str">
        <f>LEFT(VLOOKUP(C39,'Listes déroulantes'!A:I,9,FALSE),16)</f>
        <v xml:space="preserve">MONEXT          </v>
      </c>
      <c r="Y39" s="42" t="s">
        <v>224</v>
      </c>
      <c r="Z39" s="42" t="s">
        <v>225</v>
      </c>
      <c r="AA39" s="42" t="str">
        <f>VLOOKUP(C39,'Listes déroulantes'!A:B,2,FALSE)</f>
        <v xml:space="preserve">SAS MONEXT                      </v>
      </c>
      <c r="AB39" s="42" t="str">
        <f>VLOOKUP(C39,'Listes déroulantes'!A:E,5,FALSE)</f>
        <v xml:space="preserve">260 RUE CLAUDE NICOL            </v>
      </c>
      <c r="AC39" s="42" t="s">
        <v>226</v>
      </c>
      <c r="AD39" s="42" t="s">
        <v>226</v>
      </c>
      <c r="AE39" s="42" t="s">
        <v>227</v>
      </c>
      <c r="AF39" s="42" t="s">
        <v>228</v>
      </c>
      <c r="AG39" s="42" t="s">
        <v>229</v>
      </c>
      <c r="AH39" s="48">
        <v>8904564409343</v>
      </c>
      <c r="AI39" s="42" t="s">
        <v>222</v>
      </c>
      <c r="AJ39" s="42" t="str">
        <f>VLOOKUP(C39,'Listes déroulantes'!A:B,2,FALSE)</f>
        <v xml:space="preserve">SAS MONEXT                      </v>
      </c>
      <c r="AK39" s="42" t="str">
        <f>VLOOKUP(C39,'Listes déroulantes'!A:G,5,FALSE)</f>
        <v xml:space="preserve">260 RUE CLAUDE NICOL            </v>
      </c>
      <c r="AL39" s="42" t="s">
        <v>226</v>
      </c>
      <c r="AM39" s="42" t="s">
        <v>226</v>
      </c>
      <c r="AN39" s="42" t="s">
        <v>227</v>
      </c>
      <c r="AO39" s="42" t="s">
        <v>228</v>
      </c>
      <c r="AP39" s="42" t="s">
        <v>229</v>
      </c>
      <c r="AQ39" s="42">
        <v>17028</v>
      </c>
      <c r="AR39" s="42" t="s">
        <v>230</v>
      </c>
      <c r="AS39" s="42" t="str">
        <f>RIGHT(VLOOKUP(C39,'Listes déroulantes'!A:N,14,FALSE),11)</f>
        <v>89045644093</v>
      </c>
      <c r="AT39" s="42" t="s">
        <v>231</v>
      </c>
      <c r="AU39" s="42" t="s">
        <v>232</v>
      </c>
      <c r="AV39" s="42" t="s">
        <v>232</v>
      </c>
      <c r="AW39" s="42" t="str">
        <f>VLOOKUP(C39,'Listes déroulantes'!A:K,10,FALSE)</f>
        <v>DC06983215</v>
      </c>
      <c r="AX39" s="42" t="str">
        <f>VLOOKUP(C39,'Listes déroulantes'!A:L,12,FALSE)</f>
        <v>CMBRFR2BARK</v>
      </c>
      <c r="AY39" s="42" t="str">
        <f>VLOOKUP(C39,'Listes déroulantes'!A:M,13,FALSE)</f>
        <v xml:space="preserve">FR76 1558 9297 5300 2819 2724 052 </v>
      </c>
      <c r="AZ39" s="42" t="str">
        <f>REPT(0,12-LEN(SUBSTITUTE(VLOOKUP(C39,'Listes déroulantes'!A:P,16,FALSE), ".", "")))&amp;SUBSTITUTE(VLOOKUP(C39,'Listes déroulantes'!A:P,16,FALSE), ".", "")</f>
        <v>000000000000</v>
      </c>
      <c r="BA39" s="42" t="str">
        <f t="shared" ref="BA39:BA71" si="2">IF(D39="Oui","O","N")</f>
        <v>O</v>
      </c>
      <c r="BB39" s="42" t="s">
        <v>390</v>
      </c>
      <c r="BC39" s="42" t="s">
        <v>235</v>
      </c>
      <c r="BD39" s="42" t="s">
        <v>236</v>
      </c>
      <c r="BE39" s="42" t="str">
        <f>VLOOKUP(C39,'Listes déroulantes'!A:G,7,FALSE)</f>
        <v xml:space="preserve">C0009999                      </v>
      </c>
      <c r="BF39" s="43" t="str">
        <f>VLOOKUP(C39,'Listes déroulantes'!A:N,6,FALSE)</f>
        <v>A</v>
      </c>
      <c r="BG39" s="42" t="s">
        <v>238</v>
      </c>
    </row>
    <row r="40" spans="1:59" x14ac:dyDescent="0.25">
      <c r="A40" s="17" t="s">
        <v>279</v>
      </c>
      <c r="B4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25089045644093441SAS MONEXT                      260 RUE CLAUDE NICOL                                                                            13290AIX EN PROVENCE            25017028922828904564409300000000000000000000DC06983215CMBRFR2BARKFR76 1558 9297 5300 2819 2724 052 000000000000O0094O000C0009999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0" s="26" t="s">
        <v>33</v>
      </c>
      <c r="D40" s="26" t="s">
        <v>32</v>
      </c>
      <c r="E40" s="11" t="s">
        <v>243</v>
      </c>
      <c r="F40" s="42" t="s">
        <v>217</v>
      </c>
      <c r="G40" s="42" t="s">
        <v>218</v>
      </c>
      <c r="H40" s="42" t="s">
        <v>58</v>
      </c>
      <c r="I40" s="42" t="s">
        <v>36</v>
      </c>
      <c r="J40" s="47" t="s">
        <v>499</v>
      </c>
      <c r="K40" s="42" t="str">
        <f>VLOOKUP(C40,'Listes déroulantes'!A:D,4,FALSE)</f>
        <v>9255001</v>
      </c>
      <c r="L40" s="42" t="str">
        <f>VLOOKUP(C40,'Listes déroulantes'!A:C,3,FALSE)</f>
        <v>50318500100032</v>
      </c>
      <c r="M40" s="42" t="s">
        <v>58</v>
      </c>
      <c r="N40" s="42" t="s">
        <v>221</v>
      </c>
      <c r="O40" s="42" t="s">
        <v>292</v>
      </c>
      <c r="P40" s="42">
        <f>VLOOKUP(C40,'Listes déroulantes'!A:O,15,FALSE)</f>
        <v>8641</v>
      </c>
      <c r="Q40" s="42" t="s">
        <v>498</v>
      </c>
      <c r="R40" s="42" t="str">
        <f>IF(VLOOKUP(C40,'Listes déroulantes'!A:H,8,FALSE)="VAD  ","V"," ")</f>
        <v xml:space="preserve"> </v>
      </c>
      <c r="S40" s="42" t="str">
        <f>IF(VLOOKUP(C40,'Listes déroulantes'!A:H,6,FALSE)="PDPSC","1"," ")</f>
        <v xml:space="preserve"> </v>
      </c>
      <c r="T40" s="42" t="s">
        <v>223</v>
      </c>
      <c r="U40" s="42" t="s">
        <v>223</v>
      </c>
      <c r="V40" s="42" t="s">
        <v>223</v>
      </c>
      <c r="W40" s="42" t="s">
        <v>223</v>
      </c>
      <c r="X40" s="42" t="str">
        <f>LEFT(VLOOKUP(C40,'Listes déroulantes'!A:I,9,FALSE),16)</f>
        <v xml:space="preserve">MONEXT          </v>
      </c>
      <c r="Y40" s="42" t="s">
        <v>224</v>
      </c>
      <c r="Z40" s="42" t="s">
        <v>225</v>
      </c>
      <c r="AA40" s="42" t="str">
        <f>VLOOKUP(C40,'Listes déroulantes'!A:B,2,FALSE)</f>
        <v xml:space="preserve">SAS MONEXT                      </v>
      </c>
      <c r="AB40" s="42" t="str">
        <f>VLOOKUP(C40,'Listes déroulantes'!A:E,5,FALSE)</f>
        <v xml:space="preserve">260 RUE CLAUDE NICOL            </v>
      </c>
      <c r="AC40" s="42" t="s">
        <v>226</v>
      </c>
      <c r="AD40" s="42" t="s">
        <v>226</v>
      </c>
      <c r="AE40" s="42" t="s">
        <v>227</v>
      </c>
      <c r="AF40" s="42" t="s">
        <v>228</v>
      </c>
      <c r="AG40" s="42" t="s">
        <v>229</v>
      </c>
      <c r="AH40" s="48">
        <v>8904564409344</v>
      </c>
      <c r="AI40" s="42" t="s">
        <v>222</v>
      </c>
      <c r="AJ40" s="42" t="str">
        <f>VLOOKUP(C40,'Listes déroulantes'!A:B,2,FALSE)</f>
        <v xml:space="preserve">SAS MONEXT                      </v>
      </c>
      <c r="AK40" s="42" t="str">
        <f>VLOOKUP(C40,'Listes déroulantes'!A:G,5,FALSE)</f>
        <v xml:space="preserve">260 RUE CLAUDE NICOL            </v>
      </c>
      <c r="AL40" s="42" t="s">
        <v>226</v>
      </c>
      <c r="AM40" s="42" t="s">
        <v>226</v>
      </c>
      <c r="AN40" s="42" t="s">
        <v>227</v>
      </c>
      <c r="AO40" s="42" t="s">
        <v>228</v>
      </c>
      <c r="AP40" s="42" t="s">
        <v>229</v>
      </c>
      <c r="AQ40" s="42">
        <v>17028</v>
      </c>
      <c r="AR40" s="42" t="s">
        <v>230</v>
      </c>
      <c r="AS40" s="42" t="str">
        <f>RIGHT(VLOOKUP(C40,'Listes déroulantes'!A:N,14,FALSE),11)</f>
        <v>89045644093</v>
      </c>
      <c r="AT40" s="42" t="s">
        <v>231</v>
      </c>
      <c r="AU40" s="42" t="s">
        <v>232</v>
      </c>
      <c r="AV40" s="42" t="s">
        <v>232</v>
      </c>
      <c r="AW40" s="42" t="str">
        <f>VLOOKUP(C40,'Listes déroulantes'!A:K,10,FALSE)</f>
        <v>DC06983215</v>
      </c>
      <c r="AX40" s="42" t="str">
        <f>VLOOKUP(C40,'Listes déroulantes'!A:L,12,FALSE)</f>
        <v>CMBRFR2BARK</v>
      </c>
      <c r="AY40" s="42" t="str">
        <f>VLOOKUP(C40,'Listes déroulantes'!A:M,13,FALSE)</f>
        <v xml:space="preserve">FR76 1558 9297 5300 2819 2724 052 </v>
      </c>
      <c r="AZ40" s="42" t="str">
        <f>REPT(0,12-LEN(SUBSTITUTE(VLOOKUP(C40,'Listes déroulantes'!A:P,16,FALSE), ".", "")))&amp;SUBSTITUTE(VLOOKUP(C40,'Listes déroulantes'!A:P,16,FALSE), ".", "")</f>
        <v>000000000000</v>
      </c>
      <c r="BA40" s="42" t="str">
        <f t="shared" si="2"/>
        <v>O</v>
      </c>
      <c r="BB40" s="42" t="s">
        <v>391</v>
      </c>
      <c r="BC40" s="42" t="s">
        <v>235</v>
      </c>
      <c r="BD40" s="42" t="s">
        <v>236</v>
      </c>
      <c r="BE40" s="42" t="str">
        <f>VLOOKUP(C40,'Listes déroulantes'!A:G,7,FALSE)</f>
        <v xml:space="preserve">C0009999                      </v>
      </c>
      <c r="BF40" s="43" t="str">
        <f>VLOOKUP(C40,'Listes déroulantes'!A:N,6,FALSE)</f>
        <v>A</v>
      </c>
      <c r="BG40" s="42" t="s">
        <v>238</v>
      </c>
    </row>
    <row r="41" spans="1:59" x14ac:dyDescent="0.25">
      <c r="A41" s="17" t="s">
        <v>280</v>
      </c>
      <c r="B4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25089045644093451SAS MONEXT                      260 RUE CLAUDE NICOL                                                                            13290AIX EN PROVENCE            25017028922828904564409300000000000000000000DC06983215CMBRFR2BARKFR76 1558 9297 5300 2819 2724 052 000000000000O0095O000C0009999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1" s="26" t="s">
        <v>33</v>
      </c>
      <c r="D41" s="26" t="s">
        <v>32</v>
      </c>
      <c r="E41" s="11" t="s">
        <v>243</v>
      </c>
      <c r="F41" s="42" t="s">
        <v>217</v>
      </c>
      <c r="G41" s="42" t="s">
        <v>218</v>
      </c>
      <c r="H41" s="42" t="s">
        <v>58</v>
      </c>
      <c r="I41" s="42" t="s">
        <v>36</v>
      </c>
      <c r="J41" s="47" t="s">
        <v>499</v>
      </c>
      <c r="K41" s="42" t="str">
        <f>VLOOKUP(C41,'Listes déroulantes'!A:D,4,FALSE)</f>
        <v>9255001</v>
      </c>
      <c r="L41" s="42" t="str">
        <f>VLOOKUP(C41,'Listes déroulantes'!A:C,3,FALSE)</f>
        <v>50318500100032</v>
      </c>
      <c r="M41" s="42" t="s">
        <v>58</v>
      </c>
      <c r="N41" s="42" t="s">
        <v>221</v>
      </c>
      <c r="O41" s="42" t="s">
        <v>292</v>
      </c>
      <c r="P41" s="42">
        <f>VLOOKUP(C41,'Listes déroulantes'!A:O,15,FALSE)</f>
        <v>8641</v>
      </c>
      <c r="Q41" s="42" t="s">
        <v>498</v>
      </c>
      <c r="R41" s="42" t="str">
        <f>IF(VLOOKUP(C41,'Listes déroulantes'!A:H,8,FALSE)="VAD  ","V"," ")</f>
        <v xml:space="preserve"> </v>
      </c>
      <c r="S41" s="42" t="str">
        <f>IF(VLOOKUP(C41,'Listes déroulantes'!A:H,6,FALSE)="PDPSC","1"," ")</f>
        <v xml:space="preserve"> </v>
      </c>
      <c r="T41" s="42" t="s">
        <v>223</v>
      </c>
      <c r="U41" s="42" t="s">
        <v>223</v>
      </c>
      <c r="V41" s="42" t="s">
        <v>223</v>
      </c>
      <c r="W41" s="42" t="s">
        <v>223</v>
      </c>
      <c r="X41" s="42" t="str">
        <f>LEFT(VLOOKUP(C41,'Listes déroulantes'!A:I,9,FALSE),16)</f>
        <v xml:space="preserve">MONEXT          </v>
      </c>
      <c r="Y41" s="42" t="s">
        <v>224</v>
      </c>
      <c r="Z41" s="42" t="s">
        <v>225</v>
      </c>
      <c r="AA41" s="42" t="str">
        <f>VLOOKUP(C41,'Listes déroulantes'!A:B,2,FALSE)</f>
        <v xml:space="preserve">SAS MONEXT                      </v>
      </c>
      <c r="AB41" s="42" t="str">
        <f>VLOOKUP(C41,'Listes déroulantes'!A:E,5,FALSE)</f>
        <v xml:space="preserve">260 RUE CLAUDE NICOL            </v>
      </c>
      <c r="AC41" s="42" t="s">
        <v>226</v>
      </c>
      <c r="AD41" s="42" t="s">
        <v>226</v>
      </c>
      <c r="AE41" s="42" t="s">
        <v>227</v>
      </c>
      <c r="AF41" s="42" t="s">
        <v>228</v>
      </c>
      <c r="AG41" s="42" t="s">
        <v>229</v>
      </c>
      <c r="AH41" s="48">
        <v>8904564409345</v>
      </c>
      <c r="AI41" s="42" t="s">
        <v>222</v>
      </c>
      <c r="AJ41" s="42" t="str">
        <f>VLOOKUP(C41,'Listes déroulantes'!A:B,2,FALSE)</f>
        <v xml:space="preserve">SAS MONEXT                      </v>
      </c>
      <c r="AK41" s="42" t="str">
        <f>VLOOKUP(C41,'Listes déroulantes'!A:G,5,FALSE)</f>
        <v xml:space="preserve">260 RUE CLAUDE NICOL            </v>
      </c>
      <c r="AL41" s="42" t="s">
        <v>226</v>
      </c>
      <c r="AM41" s="42" t="s">
        <v>226</v>
      </c>
      <c r="AN41" s="42" t="s">
        <v>227</v>
      </c>
      <c r="AO41" s="42" t="s">
        <v>228</v>
      </c>
      <c r="AP41" s="42" t="s">
        <v>229</v>
      </c>
      <c r="AQ41" s="42">
        <v>17028</v>
      </c>
      <c r="AR41" s="42" t="s">
        <v>230</v>
      </c>
      <c r="AS41" s="42" t="str">
        <f>RIGHT(VLOOKUP(C41,'Listes déroulantes'!A:N,14,FALSE),11)</f>
        <v>89045644093</v>
      </c>
      <c r="AT41" s="42" t="s">
        <v>231</v>
      </c>
      <c r="AU41" s="42" t="s">
        <v>232</v>
      </c>
      <c r="AV41" s="42" t="s">
        <v>232</v>
      </c>
      <c r="AW41" s="42" t="str">
        <f>VLOOKUP(C41,'Listes déroulantes'!A:K,10,FALSE)</f>
        <v>DC06983215</v>
      </c>
      <c r="AX41" s="42" t="str">
        <f>VLOOKUP(C41,'Listes déroulantes'!A:L,12,FALSE)</f>
        <v>CMBRFR2BARK</v>
      </c>
      <c r="AY41" s="42" t="str">
        <f>VLOOKUP(C41,'Listes déroulantes'!A:M,13,FALSE)</f>
        <v xml:space="preserve">FR76 1558 9297 5300 2819 2724 052 </v>
      </c>
      <c r="AZ41" s="42" t="str">
        <f>REPT(0,12-LEN(SUBSTITUTE(VLOOKUP(C41,'Listes déroulantes'!A:P,16,FALSE), ".", "")))&amp;SUBSTITUTE(VLOOKUP(C41,'Listes déroulantes'!A:P,16,FALSE), ".", "")</f>
        <v>000000000000</v>
      </c>
      <c r="BA41" s="42" t="str">
        <f t="shared" si="2"/>
        <v>O</v>
      </c>
      <c r="BB41" s="42" t="s">
        <v>392</v>
      </c>
      <c r="BC41" s="42" t="s">
        <v>235</v>
      </c>
      <c r="BD41" s="42" t="s">
        <v>236</v>
      </c>
      <c r="BE41" s="42" t="str">
        <f>VLOOKUP(C41,'Listes déroulantes'!A:G,7,FALSE)</f>
        <v xml:space="preserve">C0009999                      </v>
      </c>
      <c r="BF41" s="43" t="str">
        <f>VLOOKUP(C41,'Listes déroulantes'!A:N,6,FALSE)</f>
        <v>A</v>
      </c>
      <c r="BG41" s="42" t="s">
        <v>238</v>
      </c>
    </row>
    <row r="42" spans="1:59" x14ac:dyDescent="0.25">
      <c r="A42" s="17" t="s">
        <v>281</v>
      </c>
      <c r="B4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25089045644093461SAS MONEXT                      260 RUE CLAUDE NICOL                                                                            13290AIX EN PROVENCE            25017028922828904564409300000000000000000000DC06983215CMBRFR2BARKFR76 1558 9297 5300 2819 2724 052 000000000000O0096O000C0009999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2" s="26" t="s">
        <v>33</v>
      </c>
      <c r="D42" s="26" t="s">
        <v>32</v>
      </c>
      <c r="E42" s="11" t="s">
        <v>243</v>
      </c>
      <c r="F42" s="42" t="s">
        <v>217</v>
      </c>
      <c r="G42" s="42" t="s">
        <v>218</v>
      </c>
      <c r="H42" s="42" t="s">
        <v>58</v>
      </c>
      <c r="I42" s="42" t="s">
        <v>36</v>
      </c>
      <c r="J42" s="47" t="s">
        <v>499</v>
      </c>
      <c r="K42" s="42" t="str">
        <f>VLOOKUP(C42,'Listes déroulantes'!A:D,4,FALSE)</f>
        <v>9255001</v>
      </c>
      <c r="L42" s="42" t="str">
        <f>VLOOKUP(C42,'Listes déroulantes'!A:C,3,FALSE)</f>
        <v>50318500100032</v>
      </c>
      <c r="M42" s="42" t="s">
        <v>58</v>
      </c>
      <c r="N42" s="42" t="s">
        <v>221</v>
      </c>
      <c r="O42" s="42" t="s">
        <v>292</v>
      </c>
      <c r="P42" s="42">
        <f>VLOOKUP(C42,'Listes déroulantes'!A:O,15,FALSE)</f>
        <v>8641</v>
      </c>
      <c r="Q42" s="42" t="s">
        <v>498</v>
      </c>
      <c r="R42" s="42" t="str">
        <f>IF(VLOOKUP(C42,'Listes déroulantes'!A:H,8,FALSE)="VAD  ","V"," ")</f>
        <v xml:space="preserve"> </v>
      </c>
      <c r="S42" s="42" t="str">
        <f>IF(VLOOKUP(C42,'Listes déroulantes'!A:H,6,FALSE)="PDPSC","1"," ")</f>
        <v xml:space="preserve"> </v>
      </c>
      <c r="T42" s="42" t="s">
        <v>223</v>
      </c>
      <c r="U42" s="42" t="s">
        <v>223</v>
      </c>
      <c r="V42" s="42" t="s">
        <v>223</v>
      </c>
      <c r="W42" s="42" t="s">
        <v>223</v>
      </c>
      <c r="X42" s="42" t="str">
        <f>LEFT(VLOOKUP(C42,'Listes déroulantes'!A:I,9,FALSE),16)</f>
        <v xml:space="preserve">MONEXT          </v>
      </c>
      <c r="Y42" s="42" t="s">
        <v>224</v>
      </c>
      <c r="Z42" s="42" t="s">
        <v>225</v>
      </c>
      <c r="AA42" s="42" t="str">
        <f>VLOOKUP(C42,'Listes déroulantes'!A:B,2,FALSE)</f>
        <v xml:space="preserve">SAS MONEXT                      </v>
      </c>
      <c r="AB42" s="42" t="str">
        <f>VLOOKUP(C42,'Listes déroulantes'!A:E,5,FALSE)</f>
        <v xml:space="preserve">260 RUE CLAUDE NICOL            </v>
      </c>
      <c r="AC42" s="42" t="s">
        <v>226</v>
      </c>
      <c r="AD42" s="42" t="s">
        <v>226</v>
      </c>
      <c r="AE42" s="42" t="s">
        <v>227</v>
      </c>
      <c r="AF42" s="42" t="s">
        <v>228</v>
      </c>
      <c r="AG42" s="42" t="s">
        <v>229</v>
      </c>
      <c r="AH42" s="48">
        <v>8904564409346</v>
      </c>
      <c r="AI42" s="42" t="s">
        <v>222</v>
      </c>
      <c r="AJ42" s="42" t="str">
        <f>VLOOKUP(C42,'Listes déroulantes'!A:B,2,FALSE)</f>
        <v xml:space="preserve">SAS MONEXT                      </v>
      </c>
      <c r="AK42" s="42" t="str">
        <f>VLOOKUP(C42,'Listes déroulantes'!A:G,5,FALSE)</f>
        <v xml:space="preserve">260 RUE CLAUDE NICOL            </v>
      </c>
      <c r="AL42" s="42" t="s">
        <v>226</v>
      </c>
      <c r="AM42" s="42" t="s">
        <v>226</v>
      </c>
      <c r="AN42" s="42" t="s">
        <v>227</v>
      </c>
      <c r="AO42" s="42" t="s">
        <v>228</v>
      </c>
      <c r="AP42" s="42" t="s">
        <v>229</v>
      </c>
      <c r="AQ42" s="42">
        <v>17028</v>
      </c>
      <c r="AR42" s="42" t="s">
        <v>230</v>
      </c>
      <c r="AS42" s="42" t="str">
        <f>RIGHT(VLOOKUP(C42,'Listes déroulantes'!A:N,14,FALSE),11)</f>
        <v>89045644093</v>
      </c>
      <c r="AT42" s="42" t="s">
        <v>231</v>
      </c>
      <c r="AU42" s="42" t="s">
        <v>232</v>
      </c>
      <c r="AV42" s="42" t="s">
        <v>232</v>
      </c>
      <c r="AW42" s="42" t="str">
        <f>VLOOKUP(C42,'Listes déroulantes'!A:K,10,FALSE)</f>
        <v>DC06983215</v>
      </c>
      <c r="AX42" s="42" t="str">
        <f>VLOOKUP(C42,'Listes déroulantes'!A:L,12,FALSE)</f>
        <v>CMBRFR2BARK</v>
      </c>
      <c r="AY42" s="42" t="str">
        <f>VLOOKUP(C42,'Listes déroulantes'!A:M,13,FALSE)</f>
        <v xml:space="preserve">FR76 1558 9297 5300 2819 2724 052 </v>
      </c>
      <c r="AZ42" s="42" t="str">
        <f>REPT(0,12-LEN(SUBSTITUTE(VLOOKUP(C42,'Listes déroulantes'!A:P,16,FALSE), ".", "")))&amp;SUBSTITUTE(VLOOKUP(C42,'Listes déroulantes'!A:P,16,FALSE), ".", "")</f>
        <v>000000000000</v>
      </c>
      <c r="BA42" s="42" t="str">
        <f t="shared" si="2"/>
        <v>O</v>
      </c>
      <c r="BB42" s="42" t="s">
        <v>402</v>
      </c>
      <c r="BC42" s="42" t="s">
        <v>235</v>
      </c>
      <c r="BD42" s="42" t="s">
        <v>236</v>
      </c>
      <c r="BE42" s="42" t="str">
        <f>VLOOKUP(C42,'Listes déroulantes'!A:G,7,FALSE)</f>
        <v xml:space="preserve">C0009999                      </v>
      </c>
      <c r="BF42" s="43" t="str">
        <f>VLOOKUP(C42,'Listes déroulantes'!A:N,6,FALSE)</f>
        <v>A</v>
      </c>
      <c r="BG42" s="42" t="s">
        <v>238</v>
      </c>
    </row>
    <row r="43" spans="1:59" x14ac:dyDescent="0.25">
      <c r="A43" s="17" t="s">
        <v>282</v>
      </c>
      <c r="B4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25089045644093471SAS MONEXT                      260 RUE CLAUDE NICOL                                                                            13290AIX EN PROVENCE            25017028922828904564409300000000000000000000DC06983215CMBRFR2BARKFR76 1558 9297 5300 2819 2724 052 000000000000O0097O000C0009999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3" s="26" t="s">
        <v>33</v>
      </c>
      <c r="D43" s="26" t="s">
        <v>32</v>
      </c>
      <c r="E43" s="11" t="s">
        <v>243</v>
      </c>
      <c r="F43" s="42" t="s">
        <v>217</v>
      </c>
      <c r="G43" s="42" t="s">
        <v>218</v>
      </c>
      <c r="H43" s="42" t="s">
        <v>58</v>
      </c>
      <c r="I43" s="42" t="s">
        <v>36</v>
      </c>
      <c r="J43" s="47" t="s">
        <v>499</v>
      </c>
      <c r="K43" s="42" t="str">
        <f>VLOOKUP(C43,'Listes déroulantes'!A:D,4,FALSE)</f>
        <v>9255001</v>
      </c>
      <c r="L43" s="42" t="str">
        <f>VLOOKUP(C43,'Listes déroulantes'!A:C,3,FALSE)</f>
        <v>50318500100032</v>
      </c>
      <c r="M43" s="42" t="s">
        <v>58</v>
      </c>
      <c r="N43" s="42" t="s">
        <v>221</v>
      </c>
      <c r="O43" s="42" t="s">
        <v>292</v>
      </c>
      <c r="P43" s="42">
        <f>VLOOKUP(C43,'Listes déroulantes'!A:O,15,FALSE)</f>
        <v>8641</v>
      </c>
      <c r="Q43" s="42" t="s">
        <v>498</v>
      </c>
      <c r="R43" s="42" t="str">
        <f>IF(VLOOKUP(C43,'Listes déroulantes'!A:H,8,FALSE)="VAD  ","V"," ")</f>
        <v xml:space="preserve"> </v>
      </c>
      <c r="S43" s="42" t="str">
        <f>IF(VLOOKUP(C43,'Listes déroulantes'!A:H,6,FALSE)="PDPSC","1"," ")</f>
        <v xml:space="preserve"> </v>
      </c>
      <c r="T43" s="42" t="s">
        <v>223</v>
      </c>
      <c r="U43" s="42" t="s">
        <v>223</v>
      </c>
      <c r="V43" s="42" t="s">
        <v>223</v>
      </c>
      <c r="W43" s="42" t="s">
        <v>223</v>
      </c>
      <c r="X43" s="42" t="str">
        <f>LEFT(VLOOKUP(C43,'Listes déroulantes'!A:I,9,FALSE),16)</f>
        <v xml:space="preserve">MONEXT          </v>
      </c>
      <c r="Y43" s="42" t="s">
        <v>224</v>
      </c>
      <c r="Z43" s="42" t="s">
        <v>225</v>
      </c>
      <c r="AA43" s="42" t="str">
        <f>VLOOKUP(C43,'Listes déroulantes'!A:B,2,FALSE)</f>
        <v xml:space="preserve">SAS MONEXT                      </v>
      </c>
      <c r="AB43" s="42" t="str">
        <f>VLOOKUP(C43,'Listes déroulantes'!A:E,5,FALSE)</f>
        <v xml:space="preserve">260 RUE CLAUDE NICOL            </v>
      </c>
      <c r="AC43" s="42" t="s">
        <v>226</v>
      </c>
      <c r="AD43" s="42" t="s">
        <v>226</v>
      </c>
      <c r="AE43" s="42" t="s">
        <v>227</v>
      </c>
      <c r="AF43" s="42" t="s">
        <v>228</v>
      </c>
      <c r="AG43" s="42" t="s">
        <v>229</v>
      </c>
      <c r="AH43" s="48">
        <v>8904564409347</v>
      </c>
      <c r="AI43" s="42" t="s">
        <v>222</v>
      </c>
      <c r="AJ43" s="42" t="str">
        <f>VLOOKUP(C43,'Listes déroulantes'!A:B,2,FALSE)</f>
        <v xml:space="preserve">SAS MONEXT                      </v>
      </c>
      <c r="AK43" s="42" t="str">
        <f>VLOOKUP(C43,'Listes déroulantes'!A:G,5,FALSE)</f>
        <v xml:space="preserve">260 RUE CLAUDE NICOL            </v>
      </c>
      <c r="AL43" s="42" t="s">
        <v>226</v>
      </c>
      <c r="AM43" s="42" t="s">
        <v>226</v>
      </c>
      <c r="AN43" s="42" t="s">
        <v>227</v>
      </c>
      <c r="AO43" s="42" t="s">
        <v>228</v>
      </c>
      <c r="AP43" s="42" t="s">
        <v>229</v>
      </c>
      <c r="AQ43" s="42">
        <v>17028</v>
      </c>
      <c r="AR43" s="42" t="s">
        <v>230</v>
      </c>
      <c r="AS43" s="42" t="str">
        <f>RIGHT(VLOOKUP(C43,'Listes déroulantes'!A:N,14,FALSE),11)</f>
        <v>89045644093</v>
      </c>
      <c r="AT43" s="42" t="s">
        <v>231</v>
      </c>
      <c r="AU43" s="42" t="s">
        <v>232</v>
      </c>
      <c r="AV43" s="42" t="s">
        <v>232</v>
      </c>
      <c r="AW43" s="42" t="str">
        <f>VLOOKUP(C43,'Listes déroulantes'!A:K,10,FALSE)</f>
        <v>DC06983215</v>
      </c>
      <c r="AX43" s="42" t="str">
        <f>VLOOKUP(C43,'Listes déroulantes'!A:L,12,FALSE)</f>
        <v>CMBRFR2BARK</v>
      </c>
      <c r="AY43" s="42" t="str">
        <f>VLOOKUP(C43,'Listes déroulantes'!A:M,13,FALSE)</f>
        <v xml:space="preserve">FR76 1558 9297 5300 2819 2724 052 </v>
      </c>
      <c r="AZ43" s="42" t="str">
        <f>REPT(0,12-LEN(SUBSTITUTE(VLOOKUP(C43,'Listes déroulantes'!A:P,16,FALSE), ".", "")))&amp;SUBSTITUTE(VLOOKUP(C43,'Listes déroulantes'!A:P,16,FALSE), ".", "")</f>
        <v>000000000000</v>
      </c>
      <c r="BA43" s="42" t="str">
        <f t="shared" si="2"/>
        <v>O</v>
      </c>
      <c r="BB43" s="42" t="s">
        <v>403</v>
      </c>
      <c r="BC43" s="42" t="s">
        <v>235</v>
      </c>
      <c r="BD43" s="42" t="s">
        <v>236</v>
      </c>
      <c r="BE43" s="42" t="str">
        <f>VLOOKUP(C43,'Listes déroulantes'!A:G,7,FALSE)</f>
        <v xml:space="preserve">C0009999                      </v>
      </c>
      <c r="BF43" s="43" t="str">
        <f>VLOOKUP(C43,'Listes déroulantes'!A:N,6,FALSE)</f>
        <v>A</v>
      </c>
      <c r="BG43" s="42" t="s">
        <v>238</v>
      </c>
    </row>
    <row r="44" spans="1:59" x14ac:dyDescent="0.25">
      <c r="A44" s="17" t="s">
        <v>283</v>
      </c>
      <c r="B4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25089045644093481SAS MONEXT                      260 RUE CLAUDE NICOL                                                                            13290AIX EN PROVENCE            25017028922828904564409300000000000000000000DC06983215CMBRFR2BARKFR76 1558 9297 5300 2819 2724 052 000000000000O0098O000C0009999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4" s="26" t="s">
        <v>33</v>
      </c>
      <c r="D44" s="26" t="s">
        <v>32</v>
      </c>
      <c r="E44" s="11" t="s">
        <v>243</v>
      </c>
      <c r="F44" s="42" t="s">
        <v>217</v>
      </c>
      <c r="G44" s="42" t="s">
        <v>218</v>
      </c>
      <c r="H44" s="42" t="s">
        <v>58</v>
      </c>
      <c r="I44" s="42" t="s">
        <v>36</v>
      </c>
      <c r="J44" s="47" t="s">
        <v>499</v>
      </c>
      <c r="K44" s="42" t="str">
        <f>VLOOKUP(C44,'Listes déroulantes'!A:D,4,FALSE)</f>
        <v>9255001</v>
      </c>
      <c r="L44" s="42" t="str">
        <f>VLOOKUP(C44,'Listes déroulantes'!A:C,3,FALSE)</f>
        <v>50318500100032</v>
      </c>
      <c r="M44" s="42" t="s">
        <v>58</v>
      </c>
      <c r="N44" s="42" t="s">
        <v>221</v>
      </c>
      <c r="O44" s="42" t="s">
        <v>292</v>
      </c>
      <c r="P44" s="42">
        <f>VLOOKUP(C44,'Listes déroulantes'!A:O,15,FALSE)</f>
        <v>8641</v>
      </c>
      <c r="Q44" s="42" t="s">
        <v>498</v>
      </c>
      <c r="R44" s="42" t="str">
        <f>IF(VLOOKUP(C44,'Listes déroulantes'!A:H,8,FALSE)="VAD  ","V"," ")</f>
        <v xml:space="preserve"> </v>
      </c>
      <c r="S44" s="42" t="str">
        <f>IF(VLOOKUP(C44,'Listes déroulantes'!A:H,6,FALSE)="PDPSC","1"," ")</f>
        <v xml:space="preserve"> </v>
      </c>
      <c r="T44" s="42" t="s">
        <v>223</v>
      </c>
      <c r="U44" s="42" t="s">
        <v>223</v>
      </c>
      <c r="V44" s="42" t="s">
        <v>223</v>
      </c>
      <c r="W44" s="42" t="s">
        <v>223</v>
      </c>
      <c r="X44" s="42" t="str">
        <f>LEFT(VLOOKUP(C44,'Listes déroulantes'!A:I,9,FALSE),16)</f>
        <v xml:space="preserve">MONEXT          </v>
      </c>
      <c r="Y44" s="42" t="s">
        <v>224</v>
      </c>
      <c r="Z44" s="42" t="s">
        <v>225</v>
      </c>
      <c r="AA44" s="42" t="str">
        <f>VLOOKUP(C44,'Listes déroulantes'!A:B,2,FALSE)</f>
        <v xml:space="preserve">SAS MONEXT                      </v>
      </c>
      <c r="AB44" s="42" t="str">
        <f>VLOOKUP(C44,'Listes déroulantes'!A:E,5,FALSE)</f>
        <v xml:space="preserve">260 RUE CLAUDE NICOL            </v>
      </c>
      <c r="AC44" s="42" t="s">
        <v>226</v>
      </c>
      <c r="AD44" s="42" t="s">
        <v>226</v>
      </c>
      <c r="AE44" s="42" t="s">
        <v>227</v>
      </c>
      <c r="AF44" s="42" t="s">
        <v>228</v>
      </c>
      <c r="AG44" s="42" t="s">
        <v>229</v>
      </c>
      <c r="AH44" s="48">
        <v>8904564409348</v>
      </c>
      <c r="AI44" s="42" t="s">
        <v>222</v>
      </c>
      <c r="AJ44" s="42" t="str">
        <f>VLOOKUP(C44,'Listes déroulantes'!A:B,2,FALSE)</f>
        <v xml:space="preserve">SAS MONEXT                      </v>
      </c>
      <c r="AK44" s="42" t="str">
        <f>VLOOKUP(C44,'Listes déroulantes'!A:G,5,FALSE)</f>
        <v xml:space="preserve">260 RUE CLAUDE NICOL            </v>
      </c>
      <c r="AL44" s="42" t="s">
        <v>226</v>
      </c>
      <c r="AM44" s="42" t="s">
        <v>226</v>
      </c>
      <c r="AN44" s="42" t="s">
        <v>227</v>
      </c>
      <c r="AO44" s="42" t="s">
        <v>228</v>
      </c>
      <c r="AP44" s="42" t="s">
        <v>229</v>
      </c>
      <c r="AQ44" s="42">
        <v>17028</v>
      </c>
      <c r="AR44" s="42" t="s">
        <v>230</v>
      </c>
      <c r="AS44" s="42" t="str">
        <f>RIGHT(VLOOKUP(C44,'Listes déroulantes'!A:N,14,FALSE),11)</f>
        <v>89045644093</v>
      </c>
      <c r="AT44" s="42" t="s">
        <v>231</v>
      </c>
      <c r="AU44" s="42" t="s">
        <v>232</v>
      </c>
      <c r="AV44" s="42" t="s">
        <v>232</v>
      </c>
      <c r="AW44" s="42" t="str">
        <f>VLOOKUP(C44,'Listes déroulantes'!A:K,10,FALSE)</f>
        <v>DC06983215</v>
      </c>
      <c r="AX44" s="42" t="str">
        <f>VLOOKUP(C44,'Listes déroulantes'!A:L,12,FALSE)</f>
        <v>CMBRFR2BARK</v>
      </c>
      <c r="AY44" s="42" t="str">
        <f>VLOOKUP(C44,'Listes déroulantes'!A:M,13,FALSE)</f>
        <v xml:space="preserve">FR76 1558 9297 5300 2819 2724 052 </v>
      </c>
      <c r="AZ44" s="42" t="str">
        <f>REPT(0,12-LEN(SUBSTITUTE(VLOOKUP(C44,'Listes déroulantes'!A:P,16,FALSE), ".", "")))&amp;SUBSTITUTE(VLOOKUP(C44,'Listes déroulantes'!A:P,16,FALSE), ".", "")</f>
        <v>000000000000</v>
      </c>
      <c r="BA44" s="42" t="str">
        <f t="shared" si="2"/>
        <v>O</v>
      </c>
      <c r="BB44" s="42" t="s">
        <v>404</v>
      </c>
      <c r="BC44" s="42" t="s">
        <v>235</v>
      </c>
      <c r="BD44" s="42" t="s">
        <v>236</v>
      </c>
      <c r="BE44" s="42" t="str">
        <f>VLOOKUP(C44,'Listes déroulantes'!A:G,7,FALSE)</f>
        <v xml:space="preserve">C0009999                      </v>
      </c>
      <c r="BF44" s="43" t="str">
        <f>VLOOKUP(C44,'Listes déroulantes'!A:N,6,FALSE)</f>
        <v>A</v>
      </c>
      <c r="BG44" s="42" t="s">
        <v>238</v>
      </c>
    </row>
    <row r="45" spans="1:59" x14ac:dyDescent="0.25">
      <c r="A45" s="17" t="s">
        <v>284</v>
      </c>
      <c r="B4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25089045644093491SAS MONEXT                      260 RUE CLAUDE NICOL                                                                            13290AIX EN PROVENCE            25017028922828904564409300000000000000000000DC06983215CMBRFR2BARKFR76 1558 9297 5300 2819 2724 052 000000000000O0099O000C0009999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5" s="26" t="s">
        <v>33</v>
      </c>
      <c r="D45" s="26" t="s">
        <v>32</v>
      </c>
      <c r="E45" s="11" t="s">
        <v>243</v>
      </c>
      <c r="F45" s="42" t="s">
        <v>217</v>
      </c>
      <c r="G45" s="42" t="s">
        <v>218</v>
      </c>
      <c r="H45" s="42" t="s">
        <v>58</v>
      </c>
      <c r="I45" s="42" t="s">
        <v>36</v>
      </c>
      <c r="J45" s="47" t="s">
        <v>499</v>
      </c>
      <c r="K45" s="42" t="str">
        <f>VLOOKUP(C45,'Listes déroulantes'!A:D,4,FALSE)</f>
        <v>9255001</v>
      </c>
      <c r="L45" s="42" t="str">
        <f>VLOOKUP(C45,'Listes déroulantes'!A:C,3,FALSE)</f>
        <v>50318500100032</v>
      </c>
      <c r="M45" s="42" t="s">
        <v>58</v>
      </c>
      <c r="N45" s="42" t="s">
        <v>221</v>
      </c>
      <c r="O45" s="42" t="s">
        <v>292</v>
      </c>
      <c r="P45" s="42">
        <f>VLOOKUP(C45,'Listes déroulantes'!A:O,15,FALSE)</f>
        <v>8641</v>
      </c>
      <c r="Q45" s="42" t="s">
        <v>498</v>
      </c>
      <c r="R45" s="42" t="str">
        <f>IF(VLOOKUP(C45,'Listes déroulantes'!A:H,8,FALSE)="VAD  ","V"," ")</f>
        <v xml:space="preserve"> </v>
      </c>
      <c r="S45" s="42" t="str">
        <f>IF(VLOOKUP(C45,'Listes déroulantes'!A:H,6,FALSE)="PDPSC","1"," ")</f>
        <v xml:space="preserve"> </v>
      </c>
      <c r="T45" s="42" t="s">
        <v>223</v>
      </c>
      <c r="U45" s="42" t="s">
        <v>223</v>
      </c>
      <c r="V45" s="42" t="s">
        <v>223</v>
      </c>
      <c r="W45" s="42" t="s">
        <v>223</v>
      </c>
      <c r="X45" s="42" t="str">
        <f>LEFT(VLOOKUP(C45,'Listes déroulantes'!A:I,9,FALSE),16)</f>
        <v xml:space="preserve">MONEXT          </v>
      </c>
      <c r="Y45" s="42" t="s">
        <v>224</v>
      </c>
      <c r="Z45" s="42" t="s">
        <v>225</v>
      </c>
      <c r="AA45" s="42" t="str">
        <f>VLOOKUP(C45,'Listes déroulantes'!A:B,2,FALSE)</f>
        <v xml:space="preserve">SAS MONEXT                      </v>
      </c>
      <c r="AB45" s="42" t="str">
        <f>VLOOKUP(C45,'Listes déroulantes'!A:E,5,FALSE)</f>
        <v xml:space="preserve">260 RUE CLAUDE NICOL            </v>
      </c>
      <c r="AC45" s="42" t="s">
        <v>226</v>
      </c>
      <c r="AD45" s="42" t="s">
        <v>226</v>
      </c>
      <c r="AE45" s="42" t="s">
        <v>227</v>
      </c>
      <c r="AF45" s="42" t="s">
        <v>228</v>
      </c>
      <c r="AG45" s="42" t="s">
        <v>229</v>
      </c>
      <c r="AH45" s="48">
        <v>8904564409349</v>
      </c>
      <c r="AI45" s="42" t="s">
        <v>222</v>
      </c>
      <c r="AJ45" s="42" t="str">
        <f>VLOOKUP(C45,'Listes déroulantes'!A:B,2,FALSE)</f>
        <v xml:space="preserve">SAS MONEXT                      </v>
      </c>
      <c r="AK45" s="42" t="str">
        <f>VLOOKUP(C45,'Listes déroulantes'!A:G,5,FALSE)</f>
        <v xml:space="preserve">260 RUE CLAUDE NICOL            </v>
      </c>
      <c r="AL45" s="42" t="s">
        <v>226</v>
      </c>
      <c r="AM45" s="42" t="s">
        <v>226</v>
      </c>
      <c r="AN45" s="42" t="s">
        <v>227</v>
      </c>
      <c r="AO45" s="42" t="s">
        <v>228</v>
      </c>
      <c r="AP45" s="42" t="s">
        <v>229</v>
      </c>
      <c r="AQ45" s="42">
        <v>17028</v>
      </c>
      <c r="AR45" s="42" t="s">
        <v>230</v>
      </c>
      <c r="AS45" s="42" t="str">
        <f>RIGHT(VLOOKUP(C45,'Listes déroulantes'!A:N,14,FALSE),11)</f>
        <v>89045644093</v>
      </c>
      <c r="AT45" s="42" t="s">
        <v>231</v>
      </c>
      <c r="AU45" s="42" t="s">
        <v>232</v>
      </c>
      <c r="AV45" s="42" t="s">
        <v>232</v>
      </c>
      <c r="AW45" s="42" t="str">
        <f>VLOOKUP(C45,'Listes déroulantes'!A:K,10,FALSE)</f>
        <v>DC06983215</v>
      </c>
      <c r="AX45" s="42" t="str">
        <f>VLOOKUP(C45,'Listes déroulantes'!A:L,12,FALSE)</f>
        <v>CMBRFR2BARK</v>
      </c>
      <c r="AY45" s="42" t="str">
        <f>VLOOKUP(C45,'Listes déroulantes'!A:M,13,FALSE)</f>
        <v xml:space="preserve">FR76 1558 9297 5300 2819 2724 052 </v>
      </c>
      <c r="AZ45" s="42" t="str">
        <f>REPT(0,12-LEN(SUBSTITUTE(VLOOKUP(C45,'Listes déroulantes'!A:P,16,FALSE), ".", "")))&amp;SUBSTITUTE(VLOOKUP(C45,'Listes déroulantes'!A:P,16,FALSE), ".", "")</f>
        <v>000000000000</v>
      </c>
      <c r="BA45" s="42" t="str">
        <f t="shared" si="2"/>
        <v>O</v>
      </c>
      <c r="BB45" s="42" t="s">
        <v>405</v>
      </c>
      <c r="BC45" s="42" t="s">
        <v>235</v>
      </c>
      <c r="BD45" s="42" t="s">
        <v>236</v>
      </c>
      <c r="BE45" s="42" t="str">
        <f>VLOOKUP(C45,'Listes déroulantes'!A:G,7,FALSE)</f>
        <v xml:space="preserve">C0009999                      </v>
      </c>
      <c r="BF45" s="43" t="str">
        <f>VLOOKUP(C45,'Listes déroulantes'!A:N,6,FALSE)</f>
        <v>A</v>
      </c>
      <c r="BG45" s="42" t="s">
        <v>238</v>
      </c>
    </row>
    <row r="46" spans="1:59" x14ac:dyDescent="0.25">
      <c r="A46" s="17" t="s">
        <v>285</v>
      </c>
      <c r="B4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25089045644093501SAS MONEXT                      260 RUE CLAUDE NICOL                                                                            13290AIX EN PROVENCE            25017028922828904564409300000000000000000000DC06983215CMBRFR2BARKFR76 1558 9297 5300 2819 2724 052 000000000000O0100O000C0009999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6" s="26" t="s">
        <v>33</v>
      </c>
      <c r="D46" s="26" t="s">
        <v>32</v>
      </c>
      <c r="E46" s="11" t="s">
        <v>243</v>
      </c>
      <c r="F46" s="42" t="s">
        <v>217</v>
      </c>
      <c r="G46" s="42" t="s">
        <v>218</v>
      </c>
      <c r="H46" s="42" t="s">
        <v>58</v>
      </c>
      <c r="I46" s="42" t="s">
        <v>36</v>
      </c>
      <c r="J46" s="47" t="s">
        <v>499</v>
      </c>
      <c r="K46" s="42" t="str">
        <f>VLOOKUP(C46,'Listes déroulantes'!A:D,4,FALSE)</f>
        <v>9255001</v>
      </c>
      <c r="L46" s="42" t="str">
        <f>VLOOKUP(C46,'Listes déroulantes'!A:C,3,FALSE)</f>
        <v>50318500100032</v>
      </c>
      <c r="M46" s="42" t="s">
        <v>58</v>
      </c>
      <c r="N46" s="42" t="s">
        <v>221</v>
      </c>
      <c r="O46" s="42" t="s">
        <v>292</v>
      </c>
      <c r="P46" s="42">
        <f>VLOOKUP(C46,'Listes déroulantes'!A:O,15,FALSE)</f>
        <v>8641</v>
      </c>
      <c r="Q46" s="42" t="s">
        <v>498</v>
      </c>
      <c r="R46" s="42" t="str">
        <f>IF(VLOOKUP(C46,'Listes déroulantes'!A:H,8,FALSE)="VAD  ","V"," ")</f>
        <v xml:space="preserve"> </v>
      </c>
      <c r="S46" s="42" t="str">
        <f>IF(VLOOKUP(C46,'Listes déroulantes'!A:H,6,FALSE)="PDPSC","1"," ")</f>
        <v xml:space="preserve"> </v>
      </c>
      <c r="T46" s="42" t="s">
        <v>223</v>
      </c>
      <c r="U46" s="42" t="s">
        <v>223</v>
      </c>
      <c r="V46" s="42" t="s">
        <v>223</v>
      </c>
      <c r="W46" s="42" t="s">
        <v>223</v>
      </c>
      <c r="X46" s="42" t="str">
        <f>LEFT(VLOOKUP(C46,'Listes déroulantes'!A:I,9,FALSE),16)</f>
        <v xml:space="preserve">MONEXT          </v>
      </c>
      <c r="Y46" s="42" t="s">
        <v>224</v>
      </c>
      <c r="Z46" s="42" t="s">
        <v>225</v>
      </c>
      <c r="AA46" s="42" t="str">
        <f>VLOOKUP(C46,'Listes déroulantes'!A:B,2,FALSE)</f>
        <v xml:space="preserve">SAS MONEXT                      </v>
      </c>
      <c r="AB46" s="42" t="str">
        <f>VLOOKUP(C46,'Listes déroulantes'!A:E,5,FALSE)</f>
        <v xml:space="preserve">260 RUE CLAUDE NICOL            </v>
      </c>
      <c r="AC46" s="42" t="s">
        <v>226</v>
      </c>
      <c r="AD46" s="42" t="s">
        <v>226</v>
      </c>
      <c r="AE46" s="42" t="s">
        <v>227</v>
      </c>
      <c r="AF46" s="42" t="s">
        <v>228</v>
      </c>
      <c r="AG46" s="42" t="s">
        <v>229</v>
      </c>
      <c r="AH46" s="48">
        <v>8904564409350</v>
      </c>
      <c r="AI46" s="42" t="s">
        <v>222</v>
      </c>
      <c r="AJ46" s="42" t="str">
        <f>VLOOKUP(C46,'Listes déroulantes'!A:B,2,FALSE)</f>
        <v xml:space="preserve">SAS MONEXT                      </v>
      </c>
      <c r="AK46" s="42" t="str">
        <f>VLOOKUP(C46,'Listes déroulantes'!A:G,5,FALSE)</f>
        <v xml:space="preserve">260 RUE CLAUDE NICOL            </v>
      </c>
      <c r="AL46" s="42" t="s">
        <v>226</v>
      </c>
      <c r="AM46" s="42" t="s">
        <v>226</v>
      </c>
      <c r="AN46" s="42" t="s">
        <v>227</v>
      </c>
      <c r="AO46" s="42" t="s">
        <v>228</v>
      </c>
      <c r="AP46" s="42" t="s">
        <v>229</v>
      </c>
      <c r="AQ46" s="42">
        <v>17028</v>
      </c>
      <c r="AR46" s="42" t="s">
        <v>230</v>
      </c>
      <c r="AS46" s="42" t="str">
        <f>RIGHT(VLOOKUP(C46,'Listes déroulantes'!A:N,14,FALSE),11)</f>
        <v>89045644093</v>
      </c>
      <c r="AT46" s="42" t="s">
        <v>231</v>
      </c>
      <c r="AU46" s="42" t="s">
        <v>232</v>
      </c>
      <c r="AV46" s="42" t="s">
        <v>232</v>
      </c>
      <c r="AW46" s="42" t="str">
        <f>VLOOKUP(C46,'Listes déroulantes'!A:K,10,FALSE)</f>
        <v>DC06983215</v>
      </c>
      <c r="AX46" s="42" t="str">
        <f>VLOOKUP(C46,'Listes déroulantes'!A:L,12,FALSE)</f>
        <v>CMBRFR2BARK</v>
      </c>
      <c r="AY46" s="42" t="str">
        <f>VLOOKUP(C46,'Listes déroulantes'!A:M,13,FALSE)</f>
        <v xml:space="preserve">FR76 1558 9297 5300 2819 2724 052 </v>
      </c>
      <c r="AZ46" s="42" t="str">
        <f>REPT(0,12-LEN(SUBSTITUTE(VLOOKUP(C46,'Listes déroulantes'!A:P,16,FALSE), ".", "")))&amp;SUBSTITUTE(VLOOKUP(C46,'Listes déroulantes'!A:P,16,FALSE), ".", "")</f>
        <v>000000000000</v>
      </c>
      <c r="BA46" s="42" t="str">
        <f t="shared" si="2"/>
        <v>O</v>
      </c>
      <c r="BB46" s="42" t="s">
        <v>406</v>
      </c>
      <c r="BC46" s="42" t="s">
        <v>235</v>
      </c>
      <c r="BD46" s="42" t="s">
        <v>236</v>
      </c>
      <c r="BE46" s="42" t="str">
        <f>VLOOKUP(C46,'Listes déroulantes'!A:G,7,FALSE)</f>
        <v xml:space="preserve">C0009999                      </v>
      </c>
      <c r="BF46" s="43" t="str">
        <f>VLOOKUP(C46,'Listes déroulantes'!A:N,6,FALSE)</f>
        <v>A</v>
      </c>
      <c r="BG46" s="42" t="s">
        <v>238</v>
      </c>
    </row>
    <row r="47" spans="1:59" x14ac:dyDescent="0.25">
      <c r="A47" s="31" t="s">
        <v>286</v>
      </c>
      <c r="B4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25089045644093511SAS MONEXT                      260 RUE CLAUDE NICOL                                                                            13290AIX EN PROVENCE            25017028922828904564409300000000000000000000DC06983215CMBRFR2BARKFR76 1558 9297 5300 2819 2724 052 000000000000O0101O000C0009999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7" s="26" t="s">
        <v>33</v>
      </c>
      <c r="D47" s="26" t="s">
        <v>32</v>
      </c>
      <c r="E47" s="11" t="s">
        <v>243</v>
      </c>
      <c r="F47" s="42" t="s">
        <v>217</v>
      </c>
      <c r="G47" s="42" t="s">
        <v>218</v>
      </c>
      <c r="H47" s="42" t="s">
        <v>58</v>
      </c>
      <c r="I47" s="42" t="s">
        <v>36</v>
      </c>
      <c r="J47" s="47" t="s">
        <v>499</v>
      </c>
      <c r="K47" s="42" t="str">
        <f>VLOOKUP(C47,'Listes déroulantes'!A:D,4,FALSE)</f>
        <v>9255001</v>
      </c>
      <c r="L47" s="42" t="str">
        <f>VLOOKUP(C47,'Listes déroulantes'!A:C,3,FALSE)</f>
        <v>50318500100032</v>
      </c>
      <c r="M47" s="42" t="s">
        <v>58</v>
      </c>
      <c r="N47" s="42" t="s">
        <v>221</v>
      </c>
      <c r="O47" s="42" t="s">
        <v>292</v>
      </c>
      <c r="P47" s="42">
        <f>VLOOKUP(C47,'Listes déroulantes'!A:O,15,FALSE)</f>
        <v>8641</v>
      </c>
      <c r="Q47" s="42" t="s">
        <v>498</v>
      </c>
      <c r="R47" s="42" t="str">
        <f>IF(VLOOKUP(C47,'Listes déroulantes'!A:H,8,FALSE)="VAD  ","V"," ")</f>
        <v xml:space="preserve"> </v>
      </c>
      <c r="S47" s="42" t="str">
        <f>IF(VLOOKUP(C47,'Listes déroulantes'!A:H,6,FALSE)="PDPSC","1"," ")</f>
        <v xml:space="preserve"> </v>
      </c>
      <c r="T47" s="42" t="s">
        <v>223</v>
      </c>
      <c r="U47" s="42" t="s">
        <v>223</v>
      </c>
      <c r="V47" s="42" t="s">
        <v>223</v>
      </c>
      <c r="W47" s="42" t="s">
        <v>223</v>
      </c>
      <c r="X47" s="42" t="str">
        <f>LEFT(VLOOKUP(C47,'Listes déroulantes'!A:I,9,FALSE),16)</f>
        <v xml:space="preserve">MONEXT          </v>
      </c>
      <c r="Y47" s="42" t="s">
        <v>224</v>
      </c>
      <c r="Z47" s="42" t="s">
        <v>225</v>
      </c>
      <c r="AA47" s="42" t="str">
        <f>VLOOKUP(C47,'Listes déroulantes'!A:B,2,FALSE)</f>
        <v xml:space="preserve">SAS MONEXT                      </v>
      </c>
      <c r="AB47" s="42" t="str">
        <f>VLOOKUP(C47,'Listes déroulantes'!A:E,5,FALSE)</f>
        <v xml:space="preserve">260 RUE CLAUDE NICOL            </v>
      </c>
      <c r="AC47" s="42" t="s">
        <v>226</v>
      </c>
      <c r="AD47" s="42" t="s">
        <v>226</v>
      </c>
      <c r="AE47" s="42" t="s">
        <v>227</v>
      </c>
      <c r="AF47" s="42" t="s">
        <v>228</v>
      </c>
      <c r="AG47" s="42" t="s">
        <v>229</v>
      </c>
      <c r="AH47" s="48">
        <v>8904564409351</v>
      </c>
      <c r="AI47" s="42" t="s">
        <v>222</v>
      </c>
      <c r="AJ47" s="42" t="str">
        <f>VLOOKUP(C47,'Listes déroulantes'!A:B,2,FALSE)</f>
        <v xml:space="preserve">SAS MONEXT                      </v>
      </c>
      <c r="AK47" s="42" t="str">
        <f>VLOOKUP(C47,'Listes déroulantes'!A:G,5,FALSE)</f>
        <v xml:space="preserve">260 RUE CLAUDE NICOL            </v>
      </c>
      <c r="AL47" s="42" t="s">
        <v>226</v>
      </c>
      <c r="AM47" s="42" t="s">
        <v>226</v>
      </c>
      <c r="AN47" s="42" t="s">
        <v>227</v>
      </c>
      <c r="AO47" s="42" t="s">
        <v>228</v>
      </c>
      <c r="AP47" s="42" t="s">
        <v>229</v>
      </c>
      <c r="AQ47" s="42">
        <v>17028</v>
      </c>
      <c r="AR47" s="42" t="s">
        <v>230</v>
      </c>
      <c r="AS47" s="42" t="str">
        <f>RIGHT(VLOOKUP(C47,'Listes déroulantes'!A:N,14,FALSE),11)</f>
        <v>89045644093</v>
      </c>
      <c r="AT47" s="42" t="s">
        <v>231</v>
      </c>
      <c r="AU47" s="42" t="s">
        <v>232</v>
      </c>
      <c r="AV47" s="42" t="s">
        <v>232</v>
      </c>
      <c r="AW47" s="42" t="str">
        <f>VLOOKUP(C47,'Listes déroulantes'!A:K,10,FALSE)</f>
        <v>DC06983215</v>
      </c>
      <c r="AX47" s="42" t="str">
        <f>VLOOKUP(C47,'Listes déroulantes'!A:L,12,FALSE)</f>
        <v>CMBRFR2BARK</v>
      </c>
      <c r="AY47" s="42" t="str">
        <f>VLOOKUP(C47,'Listes déroulantes'!A:M,13,FALSE)</f>
        <v xml:space="preserve">FR76 1558 9297 5300 2819 2724 052 </v>
      </c>
      <c r="AZ47" s="42" t="str">
        <f>REPT(0,12-LEN(SUBSTITUTE(VLOOKUP(C47,'Listes déroulantes'!A:P,16,FALSE), ".", "")))&amp;SUBSTITUTE(VLOOKUP(C47,'Listes déroulantes'!A:P,16,FALSE), ".", "")</f>
        <v>000000000000</v>
      </c>
      <c r="BA47" s="42" t="str">
        <f t="shared" si="2"/>
        <v>O</v>
      </c>
      <c r="BB47" s="42" t="s">
        <v>407</v>
      </c>
      <c r="BC47" s="42" t="s">
        <v>235</v>
      </c>
      <c r="BD47" s="42" t="s">
        <v>236</v>
      </c>
      <c r="BE47" s="42" t="str">
        <f>VLOOKUP(C47,'Listes déroulantes'!A:G,7,FALSE)</f>
        <v xml:space="preserve">C0009999                      </v>
      </c>
      <c r="BF47" s="43" t="str">
        <f>VLOOKUP(C47,'Listes déroulantes'!A:N,6,FALSE)</f>
        <v>A</v>
      </c>
      <c r="BG47" s="42" t="s">
        <v>238</v>
      </c>
    </row>
    <row r="48" spans="1:59" x14ac:dyDescent="0.25">
      <c r="A48" s="31" t="s">
        <v>295</v>
      </c>
      <c r="B4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25089045644093521SAS MONEXT                      260 RUE CLAUDE NICOL                                                                            13290AIX EN PROVENCE            25017028922828904564409300000000000000000000DC06983215CMBRFR2BARKFR76 1558 9297 5300 2819 2724 052 000000000000O0102O000C0009999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8" s="26" t="s">
        <v>33</v>
      </c>
      <c r="D48" s="26" t="s">
        <v>32</v>
      </c>
      <c r="E48" s="41" t="s">
        <v>243</v>
      </c>
      <c r="F48" s="42" t="s">
        <v>217</v>
      </c>
      <c r="G48" s="42" t="s">
        <v>218</v>
      </c>
      <c r="H48" s="42" t="s">
        <v>58</v>
      </c>
      <c r="I48" s="42" t="s">
        <v>36</v>
      </c>
      <c r="J48" s="47" t="s">
        <v>499</v>
      </c>
      <c r="K48" s="42" t="str">
        <f>VLOOKUP(C48,'Listes déroulantes'!A:D,4,FALSE)</f>
        <v>9255001</v>
      </c>
      <c r="L48" s="42" t="str">
        <f>VLOOKUP(C48,'Listes déroulantes'!A:C,3,FALSE)</f>
        <v>50318500100032</v>
      </c>
      <c r="M48" s="42" t="s">
        <v>58</v>
      </c>
      <c r="N48" s="42" t="s">
        <v>221</v>
      </c>
      <c r="O48" s="42" t="s">
        <v>292</v>
      </c>
      <c r="P48" s="42">
        <f>VLOOKUP(C48,'Listes déroulantes'!A:O,15,FALSE)</f>
        <v>8641</v>
      </c>
      <c r="Q48" s="42" t="s">
        <v>498</v>
      </c>
      <c r="R48" s="42" t="str">
        <f>IF(VLOOKUP(C48,'Listes déroulantes'!A:H,8,FALSE)="VAD  ","V"," ")</f>
        <v xml:space="preserve"> </v>
      </c>
      <c r="S48" s="42" t="str">
        <f>IF(VLOOKUP(C48,'Listes déroulantes'!A:H,6,FALSE)="PDPSC","1"," ")</f>
        <v xml:space="preserve"> </v>
      </c>
      <c r="T48" s="42" t="s">
        <v>223</v>
      </c>
      <c r="U48" s="42" t="s">
        <v>223</v>
      </c>
      <c r="V48" s="42" t="s">
        <v>223</v>
      </c>
      <c r="W48" s="42" t="s">
        <v>223</v>
      </c>
      <c r="X48" s="42" t="str">
        <f>LEFT(VLOOKUP(C48,'Listes déroulantes'!A:I,9,FALSE),16)</f>
        <v xml:space="preserve">MONEXT          </v>
      </c>
      <c r="Y48" s="42" t="s">
        <v>224</v>
      </c>
      <c r="Z48" s="42" t="s">
        <v>225</v>
      </c>
      <c r="AA48" s="42" t="str">
        <f>VLOOKUP(C48,'Listes déroulantes'!A:B,2,FALSE)</f>
        <v xml:space="preserve">SAS MONEXT                      </v>
      </c>
      <c r="AB48" s="42" t="str">
        <f>VLOOKUP(C48,'Listes déroulantes'!A:E,5,FALSE)</f>
        <v xml:space="preserve">260 RUE CLAUDE NICOL            </v>
      </c>
      <c r="AC48" s="42" t="s">
        <v>226</v>
      </c>
      <c r="AD48" s="42" t="s">
        <v>226</v>
      </c>
      <c r="AE48" s="42" t="s">
        <v>227</v>
      </c>
      <c r="AF48" s="42" t="s">
        <v>228</v>
      </c>
      <c r="AG48" s="42" t="s">
        <v>229</v>
      </c>
      <c r="AH48" s="48">
        <v>8904564409352</v>
      </c>
      <c r="AI48" s="42" t="s">
        <v>222</v>
      </c>
      <c r="AJ48" s="42" t="str">
        <f>VLOOKUP(C48,'Listes déroulantes'!A:B,2,FALSE)</f>
        <v xml:space="preserve">SAS MONEXT                      </v>
      </c>
      <c r="AK48" s="42" t="str">
        <f>VLOOKUP(C48,'Listes déroulantes'!A:G,5,FALSE)</f>
        <v xml:space="preserve">260 RUE CLAUDE NICOL            </v>
      </c>
      <c r="AL48" s="42" t="s">
        <v>226</v>
      </c>
      <c r="AM48" s="42" t="s">
        <v>226</v>
      </c>
      <c r="AN48" s="42" t="s">
        <v>227</v>
      </c>
      <c r="AO48" s="42" t="s">
        <v>228</v>
      </c>
      <c r="AP48" s="42" t="s">
        <v>229</v>
      </c>
      <c r="AQ48" s="42">
        <v>17028</v>
      </c>
      <c r="AR48" s="42" t="s">
        <v>230</v>
      </c>
      <c r="AS48" s="42" t="str">
        <f>RIGHT(VLOOKUP(C48,'Listes déroulantes'!A:N,14,FALSE),11)</f>
        <v>89045644093</v>
      </c>
      <c r="AT48" s="42" t="s">
        <v>231</v>
      </c>
      <c r="AU48" s="42" t="s">
        <v>232</v>
      </c>
      <c r="AV48" s="42" t="s">
        <v>232</v>
      </c>
      <c r="AW48" s="42" t="str">
        <f>VLOOKUP(C48,'Listes déroulantes'!A:K,10,FALSE)</f>
        <v>DC06983215</v>
      </c>
      <c r="AX48" s="42" t="str">
        <f>VLOOKUP(C48,'Listes déroulantes'!A:L,12,FALSE)</f>
        <v>CMBRFR2BARK</v>
      </c>
      <c r="AY48" s="42" t="str">
        <f>VLOOKUP(C48,'Listes déroulantes'!A:M,13,FALSE)</f>
        <v xml:space="preserve">FR76 1558 9297 5300 2819 2724 052 </v>
      </c>
      <c r="AZ48" s="42" t="str">
        <f>REPT(0,12-LEN(SUBSTITUTE(VLOOKUP(C48,'Listes déroulantes'!A:P,16,FALSE), ".", "")))&amp;SUBSTITUTE(VLOOKUP(C48,'Listes déroulantes'!A:P,16,FALSE), ".", "")</f>
        <v>000000000000</v>
      </c>
      <c r="BA48" s="42" t="str">
        <f t="shared" si="2"/>
        <v>O</v>
      </c>
      <c r="BB48" s="42" t="s">
        <v>408</v>
      </c>
      <c r="BC48" s="42" t="s">
        <v>235</v>
      </c>
      <c r="BD48" s="42" t="s">
        <v>236</v>
      </c>
      <c r="BE48" s="42" t="str">
        <f>VLOOKUP(C48,'Listes déroulantes'!A:G,7,FALSE)</f>
        <v xml:space="preserve">C0009999                      </v>
      </c>
      <c r="BF48" s="43" t="str">
        <f>VLOOKUP(C48,'Listes déroulantes'!A:N,6,FALSE)</f>
        <v>A</v>
      </c>
      <c r="BG48" s="42" t="s">
        <v>238</v>
      </c>
    </row>
    <row r="49" spans="1:59" x14ac:dyDescent="0.25">
      <c r="A49" s="31" t="s">
        <v>296</v>
      </c>
      <c r="B4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25089045644093531SAS MONEXT                      260 RUE CLAUDE NICOL                                                                            13290AIX EN PROVENCE            25017028922828904564409300000000000000000000DC06983215CMBRFR2BARKFR76 1558 9297 5300 2819 2724 052 000000000000O0103O000C0009999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9" s="26" t="s">
        <v>33</v>
      </c>
      <c r="D49" s="26" t="s">
        <v>32</v>
      </c>
      <c r="E49" s="41" t="s">
        <v>243</v>
      </c>
      <c r="F49" s="42" t="s">
        <v>217</v>
      </c>
      <c r="G49" s="42" t="s">
        <v>218</v>
      </c>
      <c r="H49" s="42" t="s">
        <v>58</v>
      </c>
      <c r="I49" s="42" t="s">
        <v>36</v>
      </c>
      <c r="J49" s="47" t="s">
        <v>499</v>
      </c>
      <c r="K49" s="42" t="str">
        <f>VLOOKUP(C49,'Listes déroulantes'!A:D,4,FALSE)</f>
        <v>9255001</v>
      </c>
      <c r="L49" s="42" t="str">
        <f>VLOOKUP(C49,'Listes déroulantes'!A:C,3,FALSE)</f>
        <v>50318500100032</v>
      </c>
      <c r="M49" s="42" t="s">
        <v>58</v>
      </c>
      <c r="N49" s="42" t="s">
        <v>221</v>
      </c>
      <c r="O49" s="42" t="s">
        <v>292</v>
      </c>
      <c r="P49" s="42">
        <f>VLOOKUP(C49,'Listes déroulantes'!A:O,15,FALSE)</f>
        <v>8641</v>
      </c>
      <c r="Q49" s="42" t="s">
        <v>498</v>
      </c>
      <c r="R49" s="42" t="str">
        <f>IF(VLOOKUP(C49,'Listes déroulantes'!A:H,8,FALSE)="VAD  ","V"," ")</f>
        <v xml:space="preserve"> </v>
      </c>
      <c r="S49" s="42" t="str">
        <f>IF(VLOOKUP(C49,'Listes déroulantes'!A:H,6,FALSE)="PDPSC","1"," ")</f>
        <v xml:space="preserve"> </v>
      </c>
      <c r="T49" s="42" t="s">
        <v>223</v>
      </c>
      <c r="U49" s="42" t="s">
        <v>223</v>
      </c>
      <c r="V49" s="42" t="s">
        <v>223</v>
      </c>
      <c r="W49" s="42" t="s">
        <v>223</v>
      </c>
      <c r="X49" s="42" t="str">
        <f>LEFT(VLOOKUP(C49,'Listes déroulantes'!A:I,9,FALSE),16)</f>
        <v xml:space="preserve">MONEXT          </v>
      </c>
      <c r="Y49" s="42" t="s">
        <v>224</v>
      </c>
      <c r="Z49" s="42" t="s">
        <v>225</v>
      </c>
      <c r="AA49" s="42" t="str">
        <f>VLOOKUP(C49,'Listes déroulantes'!A:B,2,FALSE)</f>
        <v xml:space="preserve">SAS MONEXT                      </v>
      </c>
      <c r="AB49" s="42" t="str">
        <f>VLOOKUP(C49,'Listes déroulantes'!A:E,5,FALSE)</f>
        <v xml:space="preserve">260 RUE CLAUDE NICOL            </v>
      </c>
      <c r="AC49" s="42" t="s">
        <v>226</v>
      </c>
      <c r="AD49" s="42" t="s">
        <v>226</v>
      </c>
      <c r="AE49" s="42" t="s">
        <v>227</v>
      </c>
      <c r="AF49" s="42" t="s">
        <v>228</v>
      </c>
      <c r="AG49" s="42" t="s">
        <v>229</v>
      </c>
      <c r="AH49" s="48">
        <v>8904564409353</v>
      </c>
      <c r="AI49" s="42" t="s">
        <v>222</v>
      </c>
      <c r="AJ49" s="42" t="str">
        <f>VLOOKUP(C49,'Listes déroulantes'!A:B,2,FALSE)</f>
        <v xml:space="preserve">SAS MONEXT                      </v>
      </c>
      <c r="AK49" s="42" t="str">
        <f>VLOOKUP(C49,'Listes déroulantes'!A:G,5,FALSE)</f>
        <v xml:space="preserve">260 RUE CLAUDE NICOL            </v>
      </c>
      <c r="AL49" s="42" t="s">
        <v>226</v>
      </c>
      <c r="AM49" s="42" t="s">
        <v>226</v>
      </c>
      <c r="AN49" s="42" t="s">
        <v>227</v>
      </c>
      <c r="AO49" s="42" t="s">
        <v>228</v>
      </c>
      <c r="AP49" s="42" t="s">
        <v>229</v>
      </c>
      <c r="AQ49" s="42">
        <v>17028</v>
      </c>
      <c r="AR49" s="42" t="s">
        <v>230</v>
      </c>
      <c r="AS49" s="42" t="str">
        <f>RIGHT(VLOOKUP(C49,'Listes déroulantes'!A:N,14,FALSE),11)</f>
        <v>89045644093</v>
      </c>
      <c r="AT49" s="42" t="s">
        <v>231</v>
      </c>
      <c r="AU49" s="42" t="s">
        <v>232</v>
      </c>
      <c r="AV49" s="42" t="s">
        <v>232</v>
      </c>
      <c r="AW49" s="42" t="str">
        <f>VLOOKUP(C49,'Listes déroulantes'!A:K,10,FALSE)</f>
        <v>DC06983215</v>
      </c>
      <c r="AX49" s="42" t="str">
        <f>VLOOKUP(C49,'Listes déroulantes'!A:L,12,FALSE)</f>
        <v>CMBRFR2BARK</v>
      </c>
      <c r="AY49" s="42" t="str">
        <f>VLOOKUP(C49,'Listes déroulantes'!A:M,13,FALSE)</f>
        <v xml:space="preserve">FR76 1558 9297 5300 2819 2724 052 </v>
      </c>
      <c r="AZ49" s="42" t="str">
        <f>REPT(0,12-LEN(SUBSTITUTE(VLOOKUP(C49,'Listes déroulantes'!A:P,16,FALSE), ".", "")))&amp;SUBSTITUTE(VLOOKUP(C49,'Listes déroulantes'!A:P,16,FALSE), ".", "")</f>
        <v>000000000000</v>
      </c>
      <c r="BA49" s="42" t="str">
        <f t="shared" si="2"/>
        <v>O</v>
      </c>
      <c r="BB49" s="42" t="s">
        <v>409</v>
      </c>
      <c r="BC49" s="42" t="s">
        <v>235</v>
      </c>
      <c r="BD49" s="42" t="s">
        <v>236</v>
      </c>
      <c r="BE49" s="42" t="str">
        <f>VLOOKUP(C49,'Listes déroulantes'!A:G,7,FALSE)</f>
        <v xml:space="preserve">C0009999                      </v>
      </c>
      <c r="BF49" s="43" t="str">
        <f>VLOOKUP(C49,'Listes déroulantes'!A:N,6,FALSE)</f>
        <v>A</v>
      </c>
      <c r="BG49" s="42" t="s">
        <v>238</v>
      </c>
    </row>
    <row r="50" spans="1:59" x14ac:dyDescent="0.25">
      <c r="A50" s="31" t="s">
        <v>297</v>
      </c>
      <c r="B5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25089045644093541SAS MONEXT                      260 RUE CLAUDE NICOL                                                                            13290AIX EN PROVENCE            25017028922828904564409300000000000000000000DC06983215CMBRFR2BARKFR76 1558 9297 5300 2819 2724 052 000000000000O0104O000C0009999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0" s="26" t="s">
        <v>33</v>
      </c>
      <c r="D50" s="26" t="s">
        <v>32</v>
      </c>
      <c r="E50" s="41" t="s">
        <v>243</v>
      </c>
      <c r="F50" s="42" t="s">
        <v>217</v>
      </c>
      <c r="G50" s="42" t="s">
        <v>218</v>
      </c>
      <c r="H50" s="42" t="s">
        <v>58</v>
      </c>
      <c r="I50" s="42" t="s">
        <v>36</v>
      </c>
      <c r="J50" s="47" t="s">
        <v>499</v>
      </c>
      <c r="K50" s="42" t="str">
        <f>VLOOKUP(C50,'Listes déroulantes'!A:D,4,FALSE)</f>
        <v>9255001</v>
      </c>
      <c r="L50" s="42" t="str">
        <f>VLOOKUP(C50,'Listes déroulantes'!A:C,3,FALSE)</f>
        <v>50318500100032</v>
      </c>
      <c r="M50" s="42" t="s">
        <v>58</v>
      </c>
      <c r="N50" s="42" t="s">
        <v>221</v>
      </c>
      <c r="O50" s="42" t="s">
        <v>292</v>
      </c>
      <c r="P50" s="42">
        <f>VLOOKUP(C50,'Listes déroulantes'!A:O,15,FALSE)</f>
        <v>8641</v>
      </c>
      <c r="Q50" s="42" t="s">
        <v>498</v>
      </c>
      <c r="R50" s="42" t="str">
        <f>IF(VLOOKUP(C50,'Listes déroulantes'!A:H,8,FALSE)="VAD  ","V"," ")</f>
        <v xml:space="preserve"> </v>
      </c>
      <c r="S50" s="42" t="str">
        <f>IF(VLOOKUP(C50,'Listes déroulantes'!A:H,6,FALSE)="PDPSC","1"," ")</f>
        <v xml:space="preserve"> </v>
      </c>
      <c r="T50" s="42" t="s">
        <v>223</v>
      </c>
      <c r="U50" s="42" t="s">
        <v>223</v>
      </c>
      <c r="V50" s="42" t="s">
        <v>223</v>
      </c>
      <c r="W50" s="42" t="s">
        <v>223</v>
      </c>
      <c r="X50" s="42" t="str">
        <f>LEFT(VLOOKUP(C50,'Listes déroulantes'!A:I,9,FALSE),16)</f>
        <v xml:space="preserve">MONEXT          </v>
      </c>
      <c r="Y50" s="42" t="s">
        <v>224</v>
      </c>
      <c r="Z50" s="42" t="s">
        <v>225</v>
      </c>
      <c r="AA50" s="42" t="str">
        <f>VLOOKUP(C50,'Listes déroulantes'!A:B,2,FALSE)</f>
        <v xml:space="preserve">SAS MONEXT                      </v>
      </c>
      <c r="AB50" s="42" t="str">
        <f>VLOOKUP(C50,'Listes déroulantes'!A:E,5,FALSE)</f>
        <v xml:space="preserve">260 RUE CLAUDE NICOL            </v>
      </c>
      <c r="AC50" s="42" t="s">
        <v>226</v>
      </c>
      <c r="AD50" s="42" t="s">
        <v>226</v>
      </c>
      <c r="AE50" s="42" t="s">
        <v>227</v>
      </c>
      <c r="AF50" s="42" t="s">
        <v>228</v>
      </c>
      <c r="AG50" s="42" t="s">
        <v>229</v>
      </c>
      <c r="AH50" s="48">
        <v>8904564409354</v>
      </c>
      <c r="AI50" s="42" t="s">
        <v>222</v>
      </c>
      <c r="AJ50" s="42" t="str">
        <f>VLOOKUP(C50,'Listes déroulantes'!A:B,2,FALSE)</f>
        <v xml:space="preserve">SAS MONEXT                      </v>
      </c>
      <c r="AK50" s="42" t="str">
        <f>VLOOKUP(C50,'Listes déroulantes'!A:G,5,FALSE)</f>
        <v xml:space="preserve">260 RUE CLAUDE NICOL            </v>
      </c>
      <c r="AL50" s="42" t="s">
        <v>226</v>
      </c>
      <c r="AM50" s="42" t="s">
        <v>226</v>
      </c>
      <c r="AN50" s="42" t="s">
        <v>227</v>
      </c>
      <c r="AO50" s="42" t="s">
        <v>228</v>
      </c>
      <c r="AP50" s="42" t="s">
        <v>229</v>
      </c>
      <c r="AQ50" s="42">
        <v>17028</v>
      </c>
      <c r="AR50" s="42" t="s">
        <v>230</v>
      </c>
      <c r="AS50" s="42" t="str">
        <f>RIGHT(VLOOKUP(C50,'Listes déroulantes'!A:N,14,FALSE),11)</f>
        <v>89045644093</v>
      </c>
      <c r="AT50" s="42" t="s">
        <v>231</v>
      </c>
      <c r="AU50" s="42" t="s">
        <v>232</v>
      </c>
      <c r="AV50" s="42" t="s">
        <v>232</v>
      </c>
      <c r="AW50" s="42" t="str">
        <f>VLOOKUP(C50,'Listes déroulantes'!A:K,10,FALSE)</f>
        <v>DC06983215</v>
      </c>
      <c r="AX50" s="42" t="str">
        <f>VLOOKUP(C50,'Listes déroulantes'!A:L,12,FALSE)</f>
        <v>CMBRFR2BARK</v>
      </c>
      <c r="AY50" s="42" t="str">
        <f>VLOOKUP(C50,'Listes déroulantes'!A:M,13,FALSE)</f>
        <v xml:space="preserve">FR76 1558 9297 5300 2819 2724 052 </v>
      </c>
      <c r="AZ50" s="42" t="str">
        <f>REPT(0,12-LEN(SUBSTITUTE(VLOOKUP(C50,'Listes déroulantes'!A:P,16,FALSE), ".", "")))&amp;SUBSTITUTE(VLOOKUP(C50,'Listes déroulantes'!A:P,16,FALSE), ".", "")</f>
        <v>000000000000</v>
      </c>
      <c r="BA50" s="42" t="str">
        <f t="shared" si="2"/>
        <v>O</v>
      </c>
      <c r="BB50" s="42" t="s">
        <v>410</v>
      </c>
      <c r="BC50" s="42" t="s">
        <v>235</v>
      </c>
      <c r="BD50" s="42" t="s">
        <v>236</v>
      </c>
      <c r="BE50" s="42" t="str">
        <f>VLOOKUP(C50,'Listes déroulantes'!A:G,7,FALSE)</f>
        <v xml:space="preserve">C0009999                      </v>
      </c>
      <c r="BF50" s="43" t="str">
        <f>VLOOKUP(C50,'Listes déroulantes'!A:N,6,FALSE)</f>
        <v>A</v>
      </c>
      <c r="BG50" s="42" t="s">
        <v>238</v>
      </c>
    </row>
    <row r="51" spans="1:59" x14ac:dyDescent="0.25">
      <c r="A51" s="31" t="s">
        <v>298</v>
      </c>
      <c r="B5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25089045644093551SAS MONEXT                      260 RUE CLAUDE NICOL                                                                            13290AIX EN PROVENCE            25017028922828904564409300000000000000000000DC06983215CMBRFR2BARKFR76 1558 9297 5300 2819 2724 052 000000000000O0105O000C0009999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1" s="26" t="s">
        <v>33</v>
      </c>
      <c r="D51" s="26" t="s">
        <v>32</v>
      </c>
      <c r="E51" s="41" t="s">
        <v>243</v>
      </c>
      <c r="F51" s="42" t="s">
        <v>217</v>
      </c>
      <c r="G51" s="42" t="s">
        <v>218</v>
      </c>
      <c r="H51" s="42" t="s">
        <v>58</v>
      </c>
      <c r="I51" s="42" t="s">
        <v>36</v>
      </c>
      <c r="J51" s="47" t="s">
        <v>499</v>
      </c>
      <c r="K51" s="42" t="str">
        <f>VLOOKUP(C51,'Listes déroulantes'!A:D,4,FALSE)</f>
        <v>9255001</v>
      </c>
      <c r="L51" s="42" t="str">
        <f>VLOOKUP(C51,'Listes déroulantes'!A:C,3,FALSE)</f>
        <v>50318500100032</v>
      </c>
      <c r="M51" s="42" t="s">
        <v>58</v>
      </c>
      <c r="N51" s="42" t="s">
        <v>221</v>
      </c>
      <c r="O51" s="42" t="s">
        <v>292</v>
      </c>
      <c r="P51" s="42">
        <f>VLOOKUP(C51,'Listes déroulantes'!A:O,15,FALSE)</f>
        <v>8641</v>
      </c>
      <c r="Q51" s="42" t="s">
        <v>498</v>
      </c>
      <c r="R51" s="42" t="str">
        <f>IF(VLOOKUP(C51,'Listes déroulantes'!A:H,8,FALSE)="VAD  ","V"," ")</f>
        <v xml:space="preserve"> </v>
      </c>
      <c r="S51" s="42" t="str">
        <f>IF(VLOOKUP(C51,'Listes déroulantes'!A:H,6,FALSE)="PDPSC","1"," ")</f>
        <v xml:space="preserve"> </v>
      </c>
      <c r="T51" s="42" t="s">
        <v>223</v>
      </c>
      <c r="U51" s="42" t="s">
        <v>223</v>
      </c>
      <c r="V51" s="42" t="s">
        <v>223</v>
      </c>
      <c r="W51" s="42" t="s">
        <v>223</v>
      </c>
      <c r="X51" s="42" t="str">
        <f>LEFT(VLOOKUP(C51,'Listes déroulantes'!A:I,9,FALSE),16)</f>
        <v xml:space="preserve">MONEXT          </v>
      </c>
      <c r="Y51" s="42" t="s">
        <v>224</v>
      </c>
      <c r="Z51" s="42" t="s">
        <v>225</v>
      </c>
      <c r="AA51" s="42" t="str">
        <f>VLOOKUP(C51,'Listes déroulantes'!A:B,2,FALSE)</f>
        <v xml:space="preserve">SAS MONEXT                      </v>
      </c>
      <c r="AB51" s="42" t="str">
        <f>VLOOKUP(C51,'Listes déroulantes'!A:E,5,FALSE)</f>
        <v xml:space="preserve">260 RUE CLAUDE NICOL            </v>
      </c>
      <c r="AC51" s="42" t="s">
        <v>226</v>
      </c>
      <c r="AD51" s="42" t="s">
        <v>226</v>
      </c>
      <c r="AE51" s="42" t="s">
        <v>227</v>
      </c>
      <c r="AF51" s="42" t="s">
        <v>228</v>
      </c>
      <c r="AG51" s="42" t="s">
        <v>229</v>
      </c>
      <c r="AH51" s="48">
        <v>8904564409355</v>
      </c>
      <c r="AI51" s="42" t="s">
        <v>222</v>
      </c>
      <c r="AJ51" s="42" t="str">
        <f>VLOOKUP(C51,'Listes déroulantes'!A:B,2,FALSE)</f>
        <v xml:space="preserve">SAS MONEXT                      </v>
      </c>
      <c r="AK51" s="42" t="str">
        <f>VLOOKUP(C51,'Listes déroulantes'!A:G,5,FALSE)</f>
        <v xml:space="preserve">260 RUE CLAUDE NICOL            </v>
      </c>
      <c r="AL51" s="42" t="s">
        <v>226</v>
      </c>
      <c r="AM51" s="42" t="s">
        <v>226</v>
      </c>
      <c r="AN51" s="42" t="s">
        <v>227</v>
      </c>
      <c r="AO51" s="42" t="s">
        <v>228</v>
      </c>
      <c r="AP51" s="42" t="s">
        <v>229</v>
      </c>
      <c r="AQ51" s="42">
        <v>17028</v>
      </c>
      <c r="AR51" s="42" t="s">
        <v>230</v>
      </c>
      <c r="AS51" s="42" t="str">
        <f>RIGHT(VLOOKUP(C51,'Listes déroulantes'!A:N,14,FALSE),11)</f>
        <v>89045644093</v>
      </c>
      <c r="AT51" s="42" t="s">
        <v>231</v>
      </c>
      <c r="AU51" s="42" t="s">
        <v>232</v>
      </c>
      <c r="AV51" s="42" t="s">
        <v>232</v>
      </c>
      <c r="AW51" s="42" t="str">
        <f>VLOOKUP(C51,'Listes déroulantes'!A:K,10,FALSE)</f>
        <v>DC06983215</v>
      </c>
      <c r="AX51" s="42" t="str">
        <f>VLOOKUP(C51,'Listes déroulantes'!A:L,12,FALSE)</f>
        <v>CMBRFR2BARK</v>
      </c>
      <c r="AY51" s="42" t="str">
        <f>VLOOKUP(C51,'Listes déroulantes'!A:M,13,FALSE)</f>
        <v xml:space="preserve">FR76 1558 9297 5300 2819 2724 052 </v>
      </c>
      <c r="AZ51" s="42" t="str">
        <f>REPT(0,12-LEN(SUBSTITUTE(VLOOKUP(C51,'Listes déroulantes'!A:P,16,FALSE), ".", "")))&amp;SUBSTITUTE(VLOOKUP(C51,'Listes déroulantes'!A:P,16,FALSE), ".", "")</f>
        <v>000000000000</v>
      </c>
      <c r="BA51" s="42" t="str">
        <f t="shared" si="2"/>
        <v>O</v>
      </c>
      <c r="BB51" s="42" t="s">
        <v>411</v>
      </c>
      <c r="BC51" s="42" t="s">
        <v>235</v>
      </c>
      <c r="BD51" s="42" t="s">
        <v>236</v>
      </c>
      <c r="BE51" s="42" t="str">
        <f>VLOOKUP(C51,'Listes déroulantes'!A:G,7,FALSE)</f>
        <v xml:space="preserve">C0009999                      </v>
      </c>
      <c r="BF51" s="43" t="str">
        <f>VLOOKUP(C51,'Listes déroulantes'!A:N,6,FALSE)</f>
        <v>A</v>
      </c>
      <c r="BG51" s="42" t="s">
        <v>238</v>
      </c>
    </row>
    <row r="52" spans="1:59" x14ac:dyDescent="0.25">
      <c r="A52" s="31" t="s">
        <v>299</v>
      </c>
      <c r="B5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25089045644093561SAS MONEXT                      260 RUE CLAUDE NICOL                                                                            13290AIX EN PROVENCE            25017028922828904564409300000000000000000000DC06983215CMBRFR2BARKFR76 1558 9297 5300 2819 2724 052 000000000000O0106O000C0009999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2" s="26" t="s">
        <v>33</v>
      </c>
      <c r="D52" s="26" t="s">
        <v>32</v>
      </c>
      <c r="E52" s="41" t="s">
        <v>243</v>
      </c>
      <c r="F52" s="42" t="s">
        <v>217</v>
      </c>
      <c r="G52" s="42" t="s">
        <v>218</v>
      </c>
      <c r="H52" s="42" t="s">
        <v>58</v>
      </c>
      <c r="I52" s="42" t="s">
        <v>36</v>
      </c>
      <c r="J52" s="47" t="s">
        <v>499</v>
      </c>
      <c r="K52" s="42" t="str">
        <f>VLOOKUP(C52,'Listes déroulantes'!A:D,4,FALSE)</f>
        <v>9255001</v>
      </c>
      <c r="L52" s="42" t="str">
        <f>VLOOKUP(C52,'Listes déroulantes'!A:C,3,FALSE)</f>
        <v>50318500100032</v>
      </c>
      <c r="M52" s="42" t="s">
        <v>58</v>
      </c>
      <c r="N52" s="42" t="s">
        <v>221</v>
      </c>
      <c r="O52" s="42" t="s">
        <v>292</v>
      </c>
      <c r="P52" s="42">
        <f>VLOOKUP(C52,'Listes déroulantes'!A:O,15,FALSE)</f>
        <v>8641</v>
      </c>
      <c r="Q52" s="42" t="s">
        <v>498</v>
      </c>
      <c r="R52" s="42" t="str">
        <f>IF(VLOOKUP(C52,'Listes déroulantes'!A:H,8,FALSE)="VAD  ","V"," ")</f>
        <v xml:space="preserve"> </v>
      </c>
      <c r="S52" s="42" t="str">
        <f>IF(VLOOKUP(C52,'Listes déroulantes'!A:H,6,FALSE)="PDPSC","1"," ")</f>
        <v xml:space="preserve"> </v>
      </c>
      <c r="T52" s="42" t="s">
        <v>223</v>
      </c>
      <c r="U52" s="42" t="s">
        <v>223</v>
      </c>
      <c r="V52" s="42" t="s">
        <v>223</v>
      </c>
      <c r="W52" s="42" t="s">
        <v>223</v>
      </c>
      <c r="X52" s="42" t="str">
        <f>LEFT(VLOOKUP(C52,'Listes déroulantes'!A:I,9,FALSE),16)</f>
        <v xml:space="preserve">MONEXT          </v>
      </c>
      <c r="Y52" s="42" t="s">
        <v>224</v>
      </c>
      <c r="Z52" s="42" t="s">
        <v>225</v>
      </c>
      <c r="AA52" s="42" t="str">
        <f>VLOOKUP(C52,'Listes déroulantes'!A:B,2,FALSE)</f>
        <v xml:space="preserve">SAS MONEXT                      </v>
      </c>
      <c r="AB52" s="42" t="str">
        <f>VLOOKUP(C52,'Listes déroulantes'!A:E,5,FALSE)</f>
        <v xml:space="preserve">260 RUE CLAUDE NICOL            </v>
      </c>
      <c r="AC52" s="42" t="s">
        <v>226</v>
      </c>
      <c r="AD52" s="42" t="s">
        <v>226</v>
      </c>
      <c r="AE52" s="42" t="s">
        <v>227</v>
      </c>
      <c r="AF52" s="42" t="s">
        <v>228</v>
      </c>
      <c r="AG52" s="42" t="s">
        <v>229</v>
      </c>
      <c r="AH52" s="48">
        <v>8904564409356</v>
      </c>
      <c r="AI52" s="42" t="s">
        <v>222</v>
      </c>
      <c r="AJ52" s="42" t="str">
        <f>VLOOKUP(C52,'Listes déroulantes'!A:B,2,FALSE)</f>
        <v xml:space="preserve">SAS MONEXT                      </v>
      </c>
      <c r="AK52" s="42" t="str">
        <f>VLOOKUP(C52,'Listes déroulantes'!A:G,5,FALSE)</f>
        <v xml:space="preserve">260 RUE CLAUDE NICOL            </v>
      </c>
      <c r="AL52" s="42" t="s">
        <v>226</v>
      </c>
      <c r="AM52" s="42" t="s">
        <v>226</v>
      </c>
      <c r="AN52" s="42" t="s">
        <v>227</v>
      </c>
      <c r="AO52" s="42" t="s">
        <v>228</v>
      </c>
      <c r="AP52" s="42" t="s">
        <v>229</v>
      </c>
      <c r="AQ52" s="42">
        <v>17028</v>
      </c>
      <c r="AR52" s="42" t="s">
        <v>230</v>
      </c>
      <c r="AS52" s="42" t="str">
        <f>RIGHT(VLOOKUP(C52,'Listes déroulantes'!A:N,14,FALSE),11)</f>
        <v>89045644093</v>
      </c>
      <c r="AT52" s="42" t="s">
        <v>231</v>
      </c>
      <c r="AU52" s="42" t="s">
        <v>232</v>
      </c>
      <c r="AV52" s="42" t="s">
        <v>232</v>
      </c>
      <c r="AW52" s="42" t="str">
        <f>VLOOKUP(C52,'Listes déroulantes'!A:K,10,FALSE)</f>
        <v>DC06983215</v>
      </c>
      <c r="AX52" s="42" t="str">
        <f>VLOOKUP(C52,'Listes déroulantes'!A:L,12,FALSE)</f>
        <v>CMBRFR2BARK</v>
      </c>
      <c r="AY52" s="42" t="str">
        <f>VLOOKUP(C52,'Listes déroulantes'!A:M,13,FALSE)</f>
        <v xml:space="preserve">FR76 1558 9297 5300 2819 2724 052 </v>
      </c>
      <c r="AZ52" s="42" t="str">
        <f>REPT(0,12-LEN(SUBSTITUTE(VLOOKUP(C52,'Listes déroulantes'!A:P,16,FALSE), ".", "")))&amp;SUBSTITUTE(VLOOKUP(C52,'Listes déroulantes'!A:P,16,FALSE), ".", "")</f>
        <v>000000000000</v>
      </c>
      <c r="BA52" s="42" t="str">
        <f t="shared" si="2"/>
        <v>O</v>
      </c>
      <c r="BB52" s="42" t="s">
        <v>412</v>
      </c>
      <c r="BC52" s="42" t="s">
        <v>235</v>
      </c>
      <c r="BD52" s="42" t="s">
        <v>236</v>
      </c>
      <c r="BE52" s="42" t="str">
        <f>VLOOKUP(C52,'Listes déroulantes'!A:G,7,FALSE)</f>
        <v xml:space="preserve">C0009999                      </v>
      </c>
      <c r="BF52" s="43" t="str">
        <f>VLOOKUP(C52,'Listes déroulantes'!A:N,6,FALSE)</f>
        <v>A</v>
      </c>
      <c r="BG52" s="42" t="s">
        <v>238</v>
      </c>
    </row>
    <row r="53" spans="1:59" x14ac:dyDescent="0.25">
      <c r="A53" s="31" t="s">
        <v>300</v>
      </c>
      <c r="B5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25089045644093571SAS MONEXT                      260 RUE CLAUDE NICOL                                                                            13290AIX EN PROVENCE            25017028922828904564409300000000000000000000DC06983215CMBRFR2BARKFR76 1558 9297 5300 2819 2724 052 000000000000O0107O000C0009999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3" s="26" t="s">
        <v>33</v>
      </c>
      <c r="D53" s="26" t="s">
        <v>32</v>
      </c>
      <c r="E53" s="41" t="s">
        <v>243</v>
      </c>
      <c r="F53" s="42" t="s">
        <v>217</v>
      </c>
      <c r="G53" s="42" t="s">
        <v>218</v>
      </c>
      <c r="H53" s="42" t="s">
        <v>58</v>
      </c>
      <c r="I53" s="42" t="s">
        <v>36</v>
      </c>
      <c r="J53" s="47" t="s">
        <v>499</v>
      </c>
      <c r="K53" s="42" t="str">
        <f>VLOOKUP(C53,'Listes déroulantes'!A:D,4,FALSE)</f>
        <v>9255001</v>
      </c>
      <c r="L53" s="42" t="str">
        <f>VLOOKUP(C53,'Listes déroulantes'!A:C,3,FALSE)</f>
        <v>50318500100032</v>
      </c>
      <c r="M53" s="42" t="s">
        <v>58</v>
      </c>
      <c r="N53" s="42" t="s">
        <v>221</v>
      </c>
      <c r="O53" s="42" t="s">
        <v>292</v>
      </c>
      <c r="P53" s="42">
        <f>VLOOKUP(C53,'Listes déroulantes'!A:O,15,FALSE)</f>
        <v>8641</v>
      </c>
      <c r="Q53" s="42" t="s">
        <v>498</v>
      </c>
      <c r="R53" s="42" t="str">
        <f>IF(VLOOKUP(C53,'Listes déroulantes'!A:H,8,FALSE)="VAD  ","V"," ")</f>
        <v xml:space="preserve"> </v>
      </c>
      <c r="S53" s="42" t="str">
        <f>IF(VLOOKUP(C53,'Listes déroulantes'!A:H,6,FALSE)="PDPSC","1"," ")</f>
        <v xml:space="preserve"> </v>
      </c>
      <c r="T53" s="42" t="s">
        <v>223</v>
      </c>
      <c r="U53" s="42" t="s">
        <v>223</v>
      </c>
      <c r="V53" s="42" t="s">
        <v>223</v>
      </c>
      <c r="W53" s="42" t="s">
        <v>223</v>
      </c>
      <c r="X53" s="42" t="str">
        <f>LEFT(VLOOKUP(C53,'Listes déroulantes'!A:I,9,FALSE),16)</f>
        <v xml:space="preserve">MONEXT          </v>
      </c>
      <c r="Y53" s="42" t="s">
        <v>224</v>
      </c>
      <c r="Z53" s="42" t="s">
        <v>225</v>
      </c>
      <c r="AA53" s="42" t="str">
        <f>VLOOKUP(C53,'Listes déroulantes'!A:B,2,FALSE)</f>
        <v xml:space="preserve">SAS MONEXT                      </v>
      </c>
      <c r="AB53" s="42" t="str">
        <f>VLOOKUP(C53,'Listes déroulantes'!A:E,5,FALSE)</f>
        <v xml:space="preserve">260 RUE CLAUDE NICOL            </v>
      </c>
      <c r="AC53" s="42" t="s">
        <v>226</v>
      </c>
      <c r="AD53" s="42" t="s">
        <v>226</v>
      </c>
      <c r="AE53" s="42" t="s">
        <v>227</v>
      </c>
      <c r="AF53" s="42" t="s">
        <v>228</v>
      </c>
      <c r="AG53" s="42" t="s">
        <v>229</v>
      </c>
      <c r="AH53" s="48">
        <v>8904564409357</v>
      </c>
      <c r="AI53" s="42" t="s">
        <v>222</v>
      </c>
      <c r="AJ53" s="42" t="str">
        <f>VLOOKUP(C53,'Listes déroulantes'!A:B,2,FALSE)</f>
        <v xml:space="preserve">SAS MONEXT                      </v>
      </c>
      <c r="AK53" s="42" t="str">
        <f>VLOOKUP(C53,'Listes déroulantes'!A:G,5,FALSE)</f>
        <v xml:space="preserve">260 RUE CLAUDE NICOL            </v>
      </c>
      <c r="AL53" s="42" t="s">
        <v>226</v>
      </c>
      <c r="AM53" s="42" t="s">
        <v>226</v>
      </c>
      <c r="AN53" s="42" t="s">
        <v>227</v>
      </c>
      <c r="AO53" s="42" t="s">
        <v>228</v>
      </c>
      <c r="AP53" s="42" t="s">
        <v>229</v>
      </c>
      <c r="AQ53" s="42">
        <v>17028</v>
      </c>
      <c r="AR53" s="42" t="s">
        <v>230</v>
      </c>
      <c r="AS53" s="42" t="str">
        <f>RIGHT(VLOOKUP(C53,'Listes déroulantes'!A:N,14,FALSE),11)</f>
        <v>89045644093</v>
      </c>
      <c r="AT53" s="42" t="s">
        <v>231</v>
      </c>
      <c r="AU53" s="42" t="s">
        <v>232</v>
      </c>
      <c r="AV53" s="42" t="s">
        <v>232</v>
      </c>
      <c r="AW53" s="42" t="str">
        <f>VLOOKUP(C53,'Listes déroulantes'!A:K,10,FALSE)</f>
        <v>DC06983215</v>
      </c>
      <c r="AX53" s="42" t="str">
        <f>VLOOKUP(C53,'Listes déroulantes'!A:L,12,FALSE)</f>
        <v>CMBRFR2BARK</v>
      </c>
      <c r="AY53" s="42" t="str">
        <f>VLOOKUP(C53,'Listes déroulantes'!A:M,13,FALSE)</f>
        <v xml:space="preserve">FR76 1558 9297 5300 2819 2724 052 </v>
      </c>
      <c r="AZ53" s="42" t="str">
        <f>REPT(0,12-LEN(SUBSTITUTE(VLOOKUP(C53,'Listes déroulantes'!A:P,16,FALSE), ".", "")))&amp;SUBSTITUTE(VLOOKUP(C53,'Listes déroulantes'!A:P,16,FALSE), ".", "")</f>
        <v>000000000000</v>
      </c>
      <c r="BA53" s="42" t="str">
        <f t="shared" si="2"/>
        <v>O</v>
      </c>
      <c r="BB53" s="42" t="s">
        <v>413</v>
      </c>
      <c r="BC53" s="42" t="s">
        <v>235</v>
      </c>
      <c r="BD53" s="42" t="s">
        <v>236</v>
      </c>
      <c r="BE53" s="42" t="str">
        <f>VLOOKUP(C53,'Listes déroulantes'!A:G,7,FALSE)</f>
        <v xml:space="preserve">C0009999                      </v>
      </c>
      <c r="BF53" s="43" t="str">
        <f>VLOOKUP(C53,'Listes déroulantes'!A:N,6,FALSE)</f>
        <v>A</v>
      </c>
      <c r="BG53" s="42" t="s">
        <v>238</v>
      </c>
    </row>
    <row r="54" spans="1:59" x14ac:dyDescent="0.25">
      <c r="A54" s="31" t="s">
        <v>301</v>
      </c>
      <c r="B5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25089045644093581SAS MONEXT                      260 RUE CLAUDE NICOL                                                                            13290AIX EN PROVENCE            25017028922828904564409300000000000000000000DC06983215CMBRFR2BARKFR76 1558 9297 5300 2819 2724 052 000000000000O0108O000C0009999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4" s="26" t="s">
        <v>33</v>
      </c>
      <c r="D54" s="26" t="s">
        <v>32</v>
      </c>
      <c r="E54" s="41" t="s">
        <v>243</v>
      </c>
      <c r="F54" s="42" t="s">
        <v>217</v>
      </c>
      <c r="G54" s="42" t="s">
        <v>218</v>
      </c>
      <c r="H54" s="42" t="s">
        <v>58</v>
      </c>
      <c r="I54" s="42" t="s">
        <v>36</v>
      </c>
      <c r="J54" s="47" t="s">
        <v>499</v>
      </c>
      <c r="K54" s="42" t="str">
        <f>VLOOKUP(C54,'Listes déroulantes'!A:D,4,FALSE)</f>
        <v>9255001</v>
      </c>
      <c r="L54" s="42" t="str">
        <f>VLOOKUP(C54,'Listes déroulantes'!A:C,3,FALSE)</f>
        <v>50318500100032</v>
      </c>
      <c r="M54" s="42" t="s">
        <v>58</v>
      </c>
      <c r="N54" s="42" t="s">
        <v>221</v>
      </c>
      <c r="O54" s="42" t="s">
        <v>292</v>
      </c>
      <c r="P54" s="42">
        <f>VLOOKUP(C54,'Listes déroulantes'!A:O,15,FALSE)</f>
        <v>8641</v>
      </c>
      <c r="Q54" s="42" t="s">
        <v>498</v>
      </c>
      <c r="R54" s="42" t="str">
        <f>IF(VLOOKUP(C54,'Listes déroulantes'!A:H,8,FALSE)="VAD  ","V"," ")</f>
        <v xml:space="preserve"> </v>
      </c>
      <c r="S54" s="42" t="str">
        <f>IF(VLOOKUP(C54,'Listes déroulantes'!A:H,6,FALSE)="PDPSC","1"," ")</f>
        <v xml:space="preserve"> </v>
      </c>
      <c r="T54" s="42" t="s">
        <v>223</v>
      </c>
      <c r="U54" s="42" t="s">
        <v>223</v>
      </c>
      <c r="V54" s="42" t="s">
        <v>223</v>
      </c>
      <c r="W54" s="42" t="s">
        <v>223</v>
      </c>
      <c r="X54" s="42" t="str">
        <f>LEFT(VLOOKUP(C54,'Listes déroulantes'!A:I,9,FALSE),16)</f>
        <v xml:space="preserve">MONEXT          </v>
      </c>
      <c r="Y54" s="42" t="s">
        <v>224</v>
      </c>
      <c r="Z54" s="42" t="s">
        <v>225</v>
      </c>
      <c r="AA54" s="42" t="str">
        <f>VLOOKUP(C54,'Listes déroulantes'!A:B,2,FALSE)</f>
        <v xml:space="preserve">SAS MONEXT                      </v>
      </c>
      <c r="AB54" s="42" t="str">
        <f>VLOOKUP(C54,'Listes déroulantes'!A:E,5,FALSE)</f>
        <v xml:space="preserve">260 RUE CLAUDE NICOL            </v>
      </c>
      <c r="AC54" s="42" t="s">
        <v>226</v>
      </c>
      <c r="AD54" s="42" t="s">
        <v>226</v>
      </c>
      <c r="AE54" s="42" t="s">
        <v>227</v>
      </c>
      <c r="AF54" s="42" t="s">
        <v>228</v>
      </c>
      <c r="AG54" s="42" t="s">
        <v>229</v>
      </c>
      <c r="AH54" s="48">
        <v>8904564409358</v>
      </c>
      <c r="AI54" s="42" t="s">
        <v>222</v>
      </c>
      <c r="AJ54" s="42" t="str">
        <f>VLOOKUP(C54,'Listes déroulantes'!A:B,2,FALSE)</f>
        <v xml:space="preserve">SAS MONEXT                      </v>
      </c>
      <c r="AK54" s="42" t="str">
        <f>VLOOKUP(C54,'Listes déroulantes'!A:G,5,FALSE)</f>
        <v xml:space="preserve">260 RUE CLAUDE NICOL            </v>
      </c>
      <c r="AL54" s="42" t="s">
        <v>226</v>
      </c>
      <c r="AM54" s="42" t="s">
        <v>226</v>
      </c>
      <c r="AN54" s="42" t="s">
        <v>227</v>
      </c>
      <c r="AO54" s="42" t="s">
        <v>228</v>
      </c>
      <c r="AP54" s="42" t="s">
        <v>229</v>
      </c>
      <c r="AQ54" s="42">
        <v>17028</v>
      </c>
      <c r="AR54" s="42" t="s">
        <v>230</v>
      </c>
      <c r="AS54" s="42" t="str">
        <f>RIGHT(VLOOKUP(C54,'Listes déroulantes'!A:N,14,FALSE),11)</f>
        <v>89045644093</v>
      </c>
      <c r="AT54" s="42" t="s">
        <v>231</v>
      </c>
      <c r="AU54" s="42" t="s">
        <v>232</v>
      </c>
      <c r="AV54" s="42" t="s">
        <v>232</v>
      </c>
      <c r="AW54" s="42" t="str">
        <f>VLOOKUP(C54,'Listes déroulantes'!A:K,10,FALSE)</f>
        <v>DC06983215</v>
      </c>
      <c r="AX54" s="42" t="str">
        <f>VLOOKUP(C54,'Listes déroulantes'!A:L,12,FALSE)</f>
        <v>CMBRFR2BARK</v>
      </c>
      <c r="AY54" s="42" t="str">
        <f>VLOOKUP(C54,'Listes déroulantes'!A:M,13,FALSE)</f>
        <v xml:space="preserve">FR76 1558 9297 5300 2819 2724 052 </v>
      </c>
      <c r="AZ54" s="42" t="str">
        <f>REPT(0,12-LEN(SUBSTITUTE(VLOOKUP(C54,'Listes déroulantes'!A:P,16,FALSE), ".", "")))&amp;SUBSTITUTE(VLOOKUP(C54,'Listes déroulantes'!A:P,16,FALSE), ".", "")</f>
        <v>000000000000</v>
      </c>
      <c r="BA54" s="42" t="str">
        <f t="shared" si="2"/>
        <v>O</v>
      </c>
      <c r="BB54" s="42" t="s">
        <v>414</v>
      </c>
      <c r="BC54" s="42" t="s">
        <v>235</v>
      </c>
      <c r="BD54" s="42" t="s">
        <v>236</v>
      </c>
      <c r="BE54" s="42" t="str">
        <f>VLOOKUP(C54,'Listes déroulantes'!A:G,7,FALSE)</f>
        <v xml:space="preserve">C0009999                      </v>
      </c>
      <c r="BF54" s="43" t="str">
        <f>VLOOKUP(C54,'Listes déroulantes'!A:N,6,FALSE)</f>
        <v>A</v>
      </c>
      <c r="BG54" s="42" t="s">
        <v>238</v>
      </c>
    </row>
    <row r="55" spans="1:59" x14ac:dyDescent="0.25">
      <c r="A55" s="31" t="s">
        <v>302</v>
      </c>
      <c r="B5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25089045644093591SAS MONEXT                      260 RUE CLAUDE NICOL                                                                            13290AIX EN PROVENCE            25017028922828904564409300000000000000000000DC06983215CMBRFR2BARKFR76 1558 9297 5300 2819 2724 052 000000000000O0109O000C0009999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5" s="26" t="s">
        <v>33</v>
      </c>
      <c r="D55" s="26" t="s">
        <v>32</v>
      </c>
      <c r="E55" s="41" t="s">
        <v>243</v>
      </c>
      <c r="F55" s="42" t="s">
        <v>217</v>
      </c>
      <c r="G55" s="42" t="s">
        <v>218</v>
      </c>
      <c r="H55" s="42" t="s">
        <v>58</v>
      </c>
      <c r="I55" s="42" t="s">
        <v>36</v>
      </c>
      <c r="J55" s="47" t="s">
        <v>499</v>
      </c>
      <c r="K55" s="42" t="str">
        <f>VLOOKUP(C55,'Listes déroulantes'!A:D,4,FALSE)</f>
        <v>9255001</v>
      </c>
      <c r="L55" s="42" t="str">
        <f>VLOOKUP(C55,'Listes déroulantes'!A:C,3,FALSE)</f>
        <v>50318500100032</v>
      </c>
      <c r="M55" s="42" t="s">
        <v>58</v>
      </c>
      <c r="N55" s="42" t="s">
        <v>221</v>
      </c>
      <c r="O55" s="42" t="s">
        <v>292</v>
      </c>
      <c r="P55" s="42">
        <f>VLOOKUP(C55,'Listes déroulantes'!A:O,15,FALSE)</f>
        <v>8641</v>
      </c>
      <c r="Q55" s="42" t="s">
        <v>498</v>
      </c>
      <c r="R55" s="42" t="str">
        <f>IF(VLOOKUP(C55,'Listes déroulantes'!A:H,8,FALSE)="VAD  ","V"," ")</f>
        <v xml:space="preserve"> </v>
      </c>
      <c r="S55" s="42" t="str">
        <f>IF(VLOOKUP(C55,'Listes déroulantes'!A:H,6,FALSE)="PDPSC","1"," ")</f>
        <v xml:space="preserve"> </v>
      </c>
      <c r="T55" s="42" t="s">
        <v>223</v>
      </c>
      <c r="U55" s="42" t="s">
        <v>223</v>
      </c>
      <c r="V55" s="42" t="s">
        <v>223</v>
      </c>
      <c r="W55" s="42" t="s">
        <v>223</v>
      </c>
      <c r="X55" s="42" t="str">
        <f>LEFT(VLOOKUP(C55,'Listes déroulantes'!A:I,9,FALSE),16)</f>
        <v xml:space="preserve">MONEXT          </v>
      </c>
      <c r="Y55" s="42" t="s">
        <v>224</v>
      </c>
      <c r="Z55" s="42" t="s">
        <v>225</v>
      </c>
      <c r="AA55" s="42" t="str">
        <f>VLOOKUP(C55,'Listes déroulantes'!A:B,2,FALSE)</f>
        <v xml:space="preserve">SAS MONEXT                      </v>
      </c>
      <c r="AB55" s="42" t="str">
        <f>VLOOKUP(C55,'Listes déroulantes'!A:E,5,FALSE)</f>
        <v xml:space="preserve">260 RUE CLAUDE NICOL            </v>
      </c>
      <c r="AC55" s="42" t="s">
        <v>226</v>
      </c>
      <c r="AD55" s="42" t="s">
        <v>226</v>
      </c>
      <c r="AE55" s="42" t="s">
        <v>227</v>
      </c>
      <c r="AF55" s="42" t="s">
        <v>228</v>
      </c>
      <c r="AG55" s="42" t="s">
        <v>229</v>
      </c>
      <c r="AH55" s="48">
        <v>8904564409359</v>
      </c>
      <c r="AI55" s="42" t="s">
        <v>222</v>
      </c>
      <c r="AJ55" s="42" t="str">
        <f>VLOOKUP(C55,'Listes déroulantes'!A:B,2,FALSE)</f>
        <v xml:space="preserve">SAS MONEXT                      </v>
      </c>
      <c r="AK55" s="42" t="str">
        <f>VLOOKUP(C55,'Listes déroulantes'!A:G,5,FALSE)</f>
        <v xml:space="preserve">260 RUE CLAUDE NICOL            </v>
      </c>
      <c r="AL55" s="42" t="s">
        <v>226</v>
      </c>
      <c r="AM55" s="42" t="s">
        <v>226</v>
      </c>
      <c r="AN55" s="42" t="s">
        <v>227</v>
      </c>
      <c r="AO55" s="42" t="s">
        <v>228</v>
      </c>
      <c r="AP55" s="42" t="s">
        <v>229</v>
      </c>
      <c r="AQ55" s="42">
        <v>17028</v>
      </c>
      <c r="AR55" s="42" t="s">
        <v>230</v>
      </c>
      <c r="AS55" s="42" t="str">
        <f>RIGHT(VLOOKUP(C55,'Listes déroulantes'!A:N,14,FALSE),11)</f>
        <v>89045644093</v>
      </c>
      <c r="AT55" s="42" t="s">
        <v>231</v>
      </c>
      <c r="AU55" s="42" t="s">
        <v>232</v>
      </c>
      <c r="AV55" s="42" t="s">
        <v>232</v>
      </c>
      <c r="AW55" s="42" t="str">
        <f>VLOOKUP(C55,'Listes déroulantes'!A:K,10,FALSE)</f>
        <v>DC06983215</v>
      </c>
      <c r="AX55" s="42" t="str">
        <f>VLOOKUP(C55,'Listes déroulantes'!A:L,12,FALSE)</f>
        <v>CMBRFR2BARK</v>
      </c>
      <c r="AY55" s="42" t="str">
        <f>VLOOKUP(C55,'Listes déroulantes'!A:M,13,FALSE)</f>
        <v xml:space="preserve">FR76 1558 9297 5300 2819 2724 052 </v>
      </c>
      <c r="AZ55" s="42" t="str">
        <f>REPT(0,12-LEN(SUBSTITUTE(VLOOKUP(C55,'Listes déroulantes'!A:P,16,FALSE), ".", "")))&amp;SUBSTITUTE(VLOOKUP(C55,'Listes déroulantes'!A:P,16,FALSE), ".", "")</f>
        <v>000000000000</v>
      </c>
      <c r="BA55" s="42" t="str">
        <f t="shared" si="2"/>
        <v>O</v>
      </c>
      <c r="BB55" s="42" t="s">
        <v>415</v>
      </c>
      <c r="BC55" s="42" t="s">
        <v>235</v>
      </c>
      <c r="BD55" s="42" t="s">
        <v>236</v>
      </c>
      <c r="BE55" s="42" t="str">
        <f>VLOOKUP(C55,'Listes déroulantes'!A:G,7,FALSE)</f>
        <v xml:space="preserve">C0009999                      </v>
      </c>
      <c r="BF55" s="43" t="str">
        <f>VLOOKUP(C55,'Listes déroulantes'!A:N,6,FALSE)</f>
        <v>A</v>
      </c>
      <c r="BG55" s="42" t="s">
        <v>238</v>
      </c>
    </row>
    <row r="56" spans="1:59" x14ac:dyDescent="0.25">
      <c r="A56" s="31" t="s">
        <v>303</v>
      </c>
      <c r="B5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25089045644093601SAS MONEXT                      260 RUE CLAUDE NICOL                                                                            13290AIX EN PROVENCE            25017028922828904564409300000000000000000000DC06983215CMBRFR2BARKFR76 1558 9297 5300 2819 2724 052 000000000000O0110O000C0009999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6" s="26" t="s">
        <v>33</v>
      </c>
      <c r="D56" s="26" t="s">
        <v>32</v>
      </c>
      <c r="E56" s="41" t="s">
        <v>243</v>
      </c>
      <c r="F56" s="42" t="s">
        <v>217</v>
      </c>
      <c r="G56" s="42" t="s">
        <v>218</v>
      </c>
      <c r="H56" s="42" t="s">
        <v>58</v>
      </c>
      <c r="I56" s="42" t="s">
        <v>36</v>
      </c>
      <c r="J56" s="47" t="s">
        <v>499</v>
      </c>
      <c r="K56" s="42" t="str">
        <f>VLOOKUP(C56,'Listes déroulantes'!A:D,4,FALSE)</f>
        <v>9255001</v>
      </c>
      <c r="L56" s="42" t="str">
        <f>VLOOKUP(C56,'Listes déroulantes'!A:C,3,FALSE)</f>
        <v>50318500100032</v>
      </c>
      <c r="M56" s="42" t="s">
        <v>58</v>
      </c>
      <c r="N56" s="42" t="s">
        <v>221</v>
      </c>
      <c r="O56" s="42" t="s">
        <v>292</v>
      </c>
      <c r="P56" s="42">
        <f>VLOOKUP(C56,'Listes déroulantes'!A:O,15,FALSE)</f>
        <v>8641</v>
      </c>
      <c r="Q56" s="42" t="s">
        <v>498</v>
      </c>
      <c r="R56" s="42" t="str">
        <f>IF(VLOOKUP(C56,'Listes déroulantes'!A:H,8,FALSE)="VAD  ","V"," ")</f>
        <v xml:space="preserve"> </v>
      </c>
      <c r="S56" s="42" t="str">
        <f>IF(VLOOKUP(C56,'Listes déroulantes'!A:H,6,FALSE)="PDPSC","1"," ")</f>
        <v xml:space="preserve"> </v>
      </c>
      <c r="T56" s="42" t="s">
        <v>223</v>
      </c>
      <c r="U56" s="42" t="s">
        <v>223</v>
      </c>
      <c r="V56" s="42" t="s">
        <v>223</v>
      </c>
      <c r="W56" s="42" t="s">
        <v>223</v>
      </c>
      <c r="X56" s="42" t="str">
        <f>LEFT(VLOOKUP(C56,'Listes déroulantes'!A:I,9,FALSE),16)</f>
        <v xml:space="preserve">MONEXT          </v>
      </c>
      <c r="Y56" s="42" t="s">
        <v>224</v>
      </c>
      <c r="Z56" s="42" t="s">
        <v>225</v>
      </c>
      <c r="AA56" s="42" t="str">
        <f>VLOOKUP(C56,'Listes déroulantes'!A:B,2,FALSE)</f>
        <v xml:space="preserve">SAS MONEXT                      </v>
      </c>
      <c r="AB56" s="42" t="str">
        <f>VLOOKUP(C56,'Listes déroulantes'!A:E,5,FALSE)</f>
        <v xml:space="preserve">260 RUE CLAUDE NICOL            </v>
      </c>
      <c r="AC56" s="42" t="s">
        <v>226</v>
      </c>
      <c r="AD56" s="42" t="s">
        <v>226</v>
      </c>
      <c r="AE56" s="42" t="s">
        <v>227</v>
      </c>
      <c r="AF56" s="42" t="s">
        <v>228</v>
      </c>
      <c r="AG56" s="42" t="s">
        <v>229</v>
      </c>
      <c r="AH56" s="48">
        <v>8904564409360</v>
      </c>
      <c r="AI56" s="42" t="s">
        <v>222</v>
      </c>
      <c r="AJ56" s="42" t="str">
        <f>VLOOKUP(C56,'Listes déroulantes'!A:B,2,FALSE)</f>
        <v xml:space="preserve">SAS MONEXT                      </v>
      </c>
      <c r="AK56" s="42" t="str">
        <f>VLOOKUP(C56,'Listes déroulantes'!A:G,5,FALSE)</f>
        <v xml:space="preserve">260 RUE CLAUDE NICOL            </v>
      </c>
      <c r="AL56" s="42" t="s">
        <v>226</v>
      </c>
      <c r="AM56" s="42" t="s">
        <v>226</v>
      </c>
      <c r="AN56" s="42" t="s">
        <v>227</v>
      </c>
      <c r="AO56" s="42" t="s">
        <v>228</v>
      </c>
      <c r="AP56" s="42" t="s">
        <v>229</v>
      </c>
      <c r="AQ56" s="42">
        <v>17028</v>
      </c>
      <c r="AR56" s="42" t="s">
        <v>230</v>
      </c>
      <c r="AS56" s="42" t="str">
        <f>RIGHT(VLOOKUP(C56,'Listes déroulantes'!A:N,14,FALSE),11)</f>
        <v>89045644093</v>
      </c>
      <c r="AT56" s="42" t="s">
        <v>231</v>
      </c>
      <c r="AU56" s="42" t="s">
        <v>232</v>
      </c>
      <c r="AV56" s="42" t="s">
        <v>232</v>
      </c>
      <c r="AW56" s="42" t="str">
        <f>VLOOKUP(C56,'Listes déroulantes'!A:K,10,FALSE)</f>
        <v>DC06983215</v>
      </c>
      <c r="AX56" s="42" t="str">
        <f>VLOOKUP(C56,'Listes déroulantes'!A:L,12,FALSE)</f>
        <v>CMBRFR2BARK</v>
      </c>
      <c r="AY56" s="42" t="str">
        <f>VLOOKUP(C56,'Listes déroulantes'!A:M,13,FALSE)</f>
        <v xml:space="preserve">FR76 1558 9297 5300 2819 2724 052 </v>
      </c>
      <c r="AZ56" s="42" t="str">
        <f>REPT(0,12-LEN(SUBSTITUTE(VLOOKUP(C56,'Listes déroulantes'!A:P,16,FALSE), ".", "")))&amp;SUBSTITUTE(VLOOKUP(C56,'Listes déroulantes'!A:P,16,FALSE), ".", "")</f>
        <v>000000000000</v>
      </c>
      <c r="BA56" s="42" t="str">
        <f t="shared" si="2"/>
        <v>O</v>
      </c>
      <c r="BB56" s="42" t="s">
        <v>416</v>
      </c>
      <c r="BC56" s="42" t="s">
        <v>235</v>
      </c>
      <c r="BD56" s="42" t="s">
        <v>236</v>
      </c>
      <c r="BE56" s="42" t="str">
        <f>VLOOKUP(C56,'Listes déroulantes'!A:G,7,FALSE)</f>
        <v xml:space="preserve">C0009999                      </v>
      </c>
      <c r="BF56" s="43" t="str">
        <f>VLOOKUP(C56,'Listes déroulantes'!A:N,6,FALSE)</f>
        <v>A</v>
      </c>
      <c r="BG56" s="42" t="s">
        <v>238</v>
      </c>
    </row>
    <row r="57" spans="1:59" x14ac:dyDescent="0.25">
      <c r="A57" s="31" t="s">
        <v>304</v>
      </c>
      <c r="B5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25089045644093611SAS MONEXT                      260 RUE CLAUDE NICOL                                                                            13290AIX EN PROVENCE            25017028922828904564409300000000000000000000DC06983215CMBRFR2BARKFR76 1558 9297 5300 2819 2724 052 000000000000O0111O000C0009999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7" s="26" t="s">
        <v>33</v>
      </c>
      <c r="D57" s="26" t="s">
        <v>32</v>
      </c>
      <c r="E57" s="41" t="s">
        <v>243</v>
      </c>
      <c r="F57" s="42" t="s">
        <v>217</v>
      </c>
      <c r="G57" s="42" t="s">
        <v>218</v>
      </c>
      <c r="H57" s="42" t="s">
        <v>58</v>
      </c>
      <c r="I57" s="42" t="s">
        <v>36</v>
      </c>
      <c r="J57" s="47" t="s">
        <v>499</v>
      </c>
      <c r="K57" s="42" t="str">
        <f>VLOOKUP(C57,'Listes déroulantes'!A:D,4,FALSE)</f>
        <v>9255001</v>
      </c>
      <c r="L57" s="42" t="str">
        <f>VLOOKUP(C57,'Listes déroulantes'!A:C,3,FALSE)</f>
        <v>50318500100032</v>
      </c>
      <c r="M57" s="42" t="s">
        <v>58</v>
      </c>
      <c r="N57" s="42" t="s">
        <v>221</v>
      </c>
      <c r="O57" s="42" t="s">
        <v>292</v>
      </c>
      <c r="P57" s="42">
        <f>VLOOKUP(C57,'Listes déroulantes'!A:O,15,FALSE)</f>
        <v>8641</v>
      </c>
      <c r="Q57" s="42" t="s">
        <v>498</v>
      </c>
      <c r="R57" s="42" t="str">
        <f>IF(VLOOKUP(C57,'Listes déroulantes'!A:H,8,FALSE)="VAD  ","V"," ")</f>
        <v xml:space="preserve"> </v>
      </c>
      <c r="S57" s="42" t="str">
        <f>IF(VLOOKUP(C57,'Listes déroulantes'!A:H,6,FALSE)="PDPSC","1"," ")</f>
        <v xml:space="preserve"> </v>
      </c>
      <c r="T57" s="42" t="s">
        <v>223</v>
      </c>
      <c r="U57" s="42" t="s">
        <v>223</v>
      </c>
      <c r="V57" s="42" t="s">
        <v>223</v>
      </c>
      <c r="W57" s="42" t="s">
        <v>223</v>
      </c>
      <c r="X57" s="42" t="str">
        <f>LEFT(VLOOKUP(C57,'Listes déroulantes'!A:I,9,FALSE),16)</f>
        <v xml:space="preserve">MONEXT          </v>
      </c>
      <c r="Y57" s="42" t="s">
        <v>224</v>
      </c>
      <c r="Z57" s="42" t="s">
        <v>225</v>
      </c>
      <c r="AA57" s="42" t="str">
        <f>VLOOKUP(C57,'Listes déroulantes'!A:B,2,FALSE)</f>
        <v xml:space="preserve">SAS MONEXT                      </v>
      </c>
      <c r="AB57" s="42" t="str">
        <f>VLOOKUP(C57,'Listes déroulantes'!A:E,5,FALSE)</f>
        <v xml:space="preserve">260 RUE CLAUDE NICOL            </v>
      </c>
      <c r="AC57" s="42" t="s">
        <v>226</v>
      </c>
      <c r="AD57" s="42" t="s">
        <v>226</v>
      </c>
      <c r="AE57" s="42" t="s">
        <v>227</v>
      </c>
      <c r="AF57" s="42" t="s">
        <v>228</v>
      </c>
      <c r="AG57" s="42" t="s">
        <v>229</v>
      </c>
      <c r="AH57" s="48">
        <v>8904564409361</v>
      </c>
      <c r="AI57" s="42" t="s">
        <v>222</v>
      </c>
      <c r="AJ57" s="42" t="str">
        <f>VLOOKUP(C57,'Listes déroulantes'!A:B,2,FALSE)</f>
        <v xml:space="preserve">SAS MONEXT                      </v>
      </c>
      <c r="AK57" s="42" t="str">
        <f>VLOOKUP(C57,'Listes déroulantes'!A:G,5,FALSE)</f>
        <v xml:space="preserve">260 RUE CLAUDE NICOL            </v>
      </c>
      <c r="AL57" s="42" t="s">
        <v>226</v>
      </c>
      <c r="AM57" s="42" t="s">
        <v>226</v>
      </c>
      <c r="AN57" s="42" t="s">
        <v>227</v>
      </c>
      <c r="AO57" s="42" t="s">
        <v>228</v>
      </c>
      <c r="AP57" s="42" t="s">
        <v>229</v>
      </c>
      <c r="AQ57" s="42">
        <v>17028</v>
      </c>
      <c r="AR57" s="42" t="s">
        <v>230</v>
      </c>
      <c r="AS57" s="42" t="str">
        <f>RIGHT(VLOOKUP(C57,'Listes déroulantes'!A:N,14,FALSE),11)</f>
        <v>89045644093</v>
      </c>
      <c r="AT57" s="42" t="s">
        <v>231</v>
      </c>
      <c r="AU57" s="42" t="s">
        <v>232</v>
      </c>
      <c r="AV57" s="42" t="s">
        <v>232</v>
      </c>
      <c r="AW57" s="42" t="str">
        <f>VLOOKUP(C57,'Listes déroulantes'!A:K,10,FALSE)</f>
        <v>DC06983215</v>
      </c>
      <c r="AX57" s="42" t="str">
        <f>VLOOKUP(C57,'Listes déroulantes'!A:L,12,FALSE)</f>
        <v>CMBRFR2BARK</v>
      </c>
      <c r="AY57" s="42" t="str">
        <f>VLOOKUP(C57,'Listes déroulantes'!A:M,13,FALSE)</f>
        <v xml:space="preserve">FR76 1558 9297 5300 2819 2724 052 </v>
      </c>
      <c r="AZ57" s="42" t="str">
        <f>REPT(0,12-LEN(SUBSTITUTE(VLOOKUP(C57,'Listes déroulantes'!A:P,16,FALSE), ".", "")))&amp;SUBSTITUTE(VLOOKUP(C57,'Listes déroulantes'!A:P,16,FALSE), ".", "")</f>
        <v>000000000000</v>
      </c>
      <c r="BA57" s="42" t="str">
        <f t="shared" si="2"/>
        <v>O</v>
      </c>
      <c r="BB57" s="42" t="s">
        <v>417</v>
      </c>
      <c r="BC57" s="42" t="s">
        <v>235</v>
      </c>
      <c r="BD57" s="42" t="s">
        <v>236</v>
      </c>
      <c r="BE57" s="42" t="str">
        <f>VLOOKUP(C57,'Listes déroulantes'!A:G,7,FALSE)</f>
        <v xml:space="preserve">C0009999                      </v>
      </c>
      <c r="BF57" s="43" t="str">
        <f>VLOOKUP(C57,'Listes déroulantes'!A:N,6,FALSE)</f>
        <v>A</v>
      </c>
      <c r="BG57" s="42" t="s">
        <v>238</v>
      </c>
    </row>
    <row r="58" spans="1:59" x14ac:dyDescent="0.25">
      <c r="A58" s="31" t="s">
        <v>305</v>
      </c>
      <c r="B5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25089045644093621SAS MONEXT                      260 RUE CLAUDE NICOL                                                                            13290AIX EN PROVENCE            25017028922828904564409300000000000000000000DC06983215CMBRFR2BARKFR76 1558 9297 5300 2819 2724 052 000000000000O0112O000C0009999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8" s="26" t="s">
        <v>33</v>
      </c>
      <c r="D58" s="26" t="s">
        <v>32</v>
      </c>
      <c r="E58" s="41" t="s">
        <v>243</v>
      </c>
      <c r="F58" s="42" t="s">
        <v>217</v>
      </c>
      <c r="G58" s="42" t="s">
        <v>218</v>
      </c>
      <c r="H58" s="42" t="s">
        <v>58</v>
      </c>
      <c r="I58" s="42" t="s">
        <v>36</v>
      </c>
      <c r="J58" s="47" t="s">
        <v>499</v>
      </c>
      <c r="K58" s="42" t="str">
        <f>VLOOKUP(C58,'Listes déroulantes'!A:D,4,FALSE)</f>
        <v>9255001</v>
      </c>
      <c r="L58" s="42" t="str">
        <f>VLOOKUP(C58,'Listes déroulantes'!A:C,3,FALSE)</f>
        <v>50318500100032</v>
      </c>
      <c r="M58" s="42" t="s">
        <v>58</v>
      </c>
      <c r="N58" s="42" t="s">
        <v>221</v>
      </c>
      <c r="O58" s="42" t="s">
        <v>292</v>
      </c>
      <c r="P58" s="42">
        <f>VLOOKUP(C58,'Listes déroulantes'!A:O,15,FALSE)</f>
        <v>8641</v>
      </c>
      <c r="Q58" s="42" t="s">
        <v>498</v>
      </c>
      <c r="R58" s="42" t="str">
        <f>IF(VLOOKUP(C58,'Listes déroulantes'!A:H,8,FALSE)="VAD  ","V"," ")</f>
        <v xml:space="preserve"> </v>
      </c>
      <c r="S58" s="42" t="str">
        <f>IF(VLOOKUP(C58,'Listes déroulantes'!A:H,6,FALSE)="PDPSC","1"," ")</f>
        <v xml:space="preserve"> </v>
      </c>
      <c r="T58" s="42" t="s">
        <v>223</v>
      </c>
      <c r="U58" s="42" t="s">
        <v>223</v>
      </c>
      <c r="V58" s="42" t="s">
        <v>223</v>
      </c>
      <c r="W58" s="42" t="s">
        <v>223</v>
      </c>
      <c r="X58" s="42" t="str">
        <f>LEFT(VLOOKUP(C58,'Listes déroulantes'!A:I,9,FALSE),16)</f>
        <v xml:space="preserve">MONEXT          </v>
      </c>
      <c r="Y58" s="42" t="s">
        <v>224</v>
      </c>
      <c r="Z58" s="42" t="s">
        <v>225</v>
      </c>
      <c r="AA58" s="42" t="str">
        <f>VLOOKUP(C58,'Listes déroulantes'!A:B,2,FALSE)</f>
        <v xml:space="preserve">SAS MONEXT                      </v>
      </c>
      <c r="AB58" s="42" t="str">
        <f>VLOOKUP(C58,'Listes déroulantes'!A:E,5,FALSE)</f>
        <v xml:space="preserve">260 RUE CLAUDE NICOL            </v>
      </c>
      <c r="AC58" s="42" t="s">
        <v>226</v>
      </c>
      <c r="AD58" s="42" t="s">
        <v>226</v>
      </c>
      <c r="AE58" s="42" t="s">
        <v>227</v>
      </c>
      <c r="AF58" s="42" t="s">
        <v>228</v>
      </c>
      <c r="AG58" s="42" t="s">
        <v>229</v>
      </c>
      <c r="AH58" s="48">
        <v>8904564409362</v>
      </c>
      <c r="AI58" s="42" t="s">
        <v>222</v>
      </c>
      <c r="AJ58" s="42" t="str">
        <f>VLOOKUP(C58,'Listes déroulantes'!A:B,2,FALSE)</f>
        <v xml:space="preserve">SAS MONEXT                      </v>
      </c>
      <c r="AK58" s="42" t="str">
        <f>VLOOKUP(C58,'Listes déroulantes'!A:G,5,FALSE)</f>
        <v xml:space="preserve">260 RUE CLAUDE NICOL            </v>
      </c>
      <c r="AL58" s="42" t="s">
        <v>226</v>
      </c>
      <c r="AM58" s="42" t="s">
        <v>226</v>
      </c>
      <c r="AN58" s="42" t="s">
        <v>227</v>
      </c>
      <c r="AO58" s="42" t="s">
        <v>228</v>
      </c>
      <c r="AP58" s="42" t="s">
        <v>229</v>
      </c>
      <c r="AQ58" s="42">
        <v>17028</v>
      </c>
      <c r="AR58" s="42" t="s">
        <v>230</v>
      </c>
      <c r="AS58" s="42" t="str">
        <f>RIGHT(VLOOKUP(C58,'Listes déroulantes'!A:N,14,FALSE),11)</f>
        <v>89045644093</v>
      </c>
      <c r="AT58" s="42" t="s">
        <v>231</v>
      </c>
      <c r="AU58" s="42" t="s">
        <v>232</v>
      </c>
      <c r="AV58" s="42" t="s">
        <v>232</v>
      </c>
      <c r="AW58" s="42" t="str">
        <f>VLOOKUP(C58,'Listes déroulantes'!A:K,10,FALSE)</f>
        <v>DC06983215</v>
      </c>
      <c r="AX58" s="42" t="str">
        <f>VLOOKUP(C58,'Listes déroulantes'!A:L,12,FALSE)</f>
        <v>CMBRFR2BARK</v>
      </c>
      <c r="AY58" s="42" t="str">
        <f>VLOOKUP(C58,'Listes déroulantes'!A:M,13,FALSE)</f>
        <v xml:space="preserve">FR76 1558 9297 5300 2819 2724 052 </v>
      </c>
      <c r="AZ58" s="42" t="str">
        <f>REPT(0,12-LEN(SUBSTITUTE(VLOOKUP(C58,'Listes déroulantes'!A:P,16,FALSE), ".", "")))&amp;SUBSTITUTE(VLOOKUP(C58,'Listes déroulantes'!A:P,16,FALSE), ".", "")</f>
        <v>000000000000</v>
      </c>
      <c r="BA58" s="42" t="str">
        <f t="shared" si="2"/>
        <v>O</v>
      </c>
      <c r="BB58" s="42" t="s">
        <v>418</v>
      </c>
      <c r="BC58" s="42" t="s">
        <v>235</v>
      </c>
      <c r="BD58" s="42" t="s">
        <v>236</v>
      </c>
      <c r="BE58" s="42" t="str">
        <f>VLOOKUP(C58,'Listes déroulantes'!A:G,7,FALSE)</f>
        <v xml:space="preserve">C0009999                      </v>
      </c>
      <c r="BF58" s="43" t="str">
        <f>VLOOKUP(C58,'Listes déroulantes'!A:N,6,FALSE)</f>
        <v>A</v>
      </c>
      <c r="BG58" s="42" t="s">
        <v>238</v>
      </c>
    </row>
    <row r="59" spans="1:59" x14ac:dyDescent="0.25">
      <c r="A59" s="31" t="s">
        <v>306</v>
      </c>
      <c r="B5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25089045644093631SAS MONEXT                      260 RUE CLAUDE NICOL                                                                            13290AIX EN PROVENCE            25017028922828904564409300000000000000000000DC06983215CMBRFR2BARKFR76 1558 9297 5300 2819 2724 052 000000000000O0113O000C0009999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9" s="26" t="s">
        <v>33</v>
      </c>
      <c r="D59" s="26" t="s">
        <v>32</v>
      </c>
      <c r="E59" s="41" t="s">
        <v>243</v>
      </c>
      <c r="F59" s="42" t="s">
        <v>217</v>
      </c>
      <c r="G59" s="42" t="s">
        <v>218</v>
      </c>
      <c r="H59" s="42" t="s">
        <v>58</v>
      </c>
      <c r="I59" s="42" t="s">
        <v>36</v>
      </c>
      <c r="J59" s="47" t="s">
        <v>499</v>
      </c>
      <c r="K59" s="42" t="str">
        <f>VLOOKUP(C59,'Listes déroulantes'!A:D,4,FALSE)</f>
        <v>9255001</v>
      </c>
      <c r="L59" s="42" t="str">
        <f>VLOOKUP(C59,'Listes déroulantes'!A:C,3,FALSE)</f>
        <v>50318500100032</v>
      </c>
      <c r="M59" s="42" t="s">
        <v>58</v>
      </c>
      <c r="N59" s="42" t="s">
        <v>221</v>
      </c>
      <c r="O59" s="42" t="s">
        <v>292</v>
      </c>
      <c r="P59" s="42">
        <f>VLOOKUP(C59,'Listes déroulantes'!A:O,15,FALSE)</f>
        <v>8641</v>
      </c>
      <c r="Q59" s="42" t="s">
        <v>498</v>
      </c>
      <c r="R59" s="42" t="str">
        <f>IF(VLOOKUP(C59,'Listes déroulantes'!A:H,8,FALSE)="VAD  ","V"," ")</f>
        <v xml:space="preserve"> </v>
      </c>
      <c r="S59" s="42" t="str">
        <f>IF(VLOOKUP(C59,'Listes déroulantes'!A:H,6,FALSE)="PDPSC","1"," ")</f>
        <v xml:space="preserve"> </v>
      </c>
      <c r="T59" s="42" t="s">
        <v>223</v>
      </c>
      <c r="U59" s="42" t="s">
        <v>223</v>
      </c>
      <c r="V59" s="42" t="s">
        <v>223</v>
      </c>
      <c r="W59" s="42" t="s">
        <v>223</v>
      </c>
      <c r="X59" s="42" t="str">
        <f>LEFT(VLOOKUP(C59,'Listes déroulantes'!A:I,9,FALSE),16)</f>
        <v xml:space="preserve">MONEXT          </v>
      </c>
      <c r="Y59" s="42" t="s">
        <v>224</v>
      </c>
      <c r="Z59" s="42" t="s">
        <v>225</v>
      </c>
      <c r="AA59" s="42" t="str">
        <f>VLOOKUP(C59,'Listes déroulantes'!A:B,2,FALSE)</f>
        <v xml:space="preserve">SAS MONEXT                      </v>
      </c>
      <c r="AB59" s="42" t="str">
        <f>VLOOKUP(C59,'Listes déroulantes'!A:E,5,FALSE)</f>
        <v xml:space="preserve">260 RUE CLAUDE NICOL            </v>
      </c>
      <c r="AC59" s="42" t="s">
        <v>226</v>
      </c>
      <c r="AD59" s="42" t="s">
        <v>226</v>
      </c>
      <c r="AE59" s="42" t="s">
        <v>227</v>
      </c>
      <c r="AF59" s="42" t="s">
        <v>228</v>
      </c>
      <c r="AG59" s="42" t="s">
        <v>229</v>
      </c>
      <c r="AH59" s="48">
        <v>8904564409363</v>
      </c>
      <c r="AI59" s="42" t="s">
        <v>222</v>
      </c>
      <c r="AJ59" s="42" t="str">
        <f>VLOOKUP(C59,'Listes déroulantes'!A:B,2,FALSE)</f>
        <v xml:space="preserve">SAS MONEXT                      </v>
      </c>
      <c r="AK59" s="42" t="str">
        <f>VLOOKUP(C59,'Listes déroulantes'!A:G,5,FALSE)</f>
        <v xml:space="preserve">260 RUE CLAUDE NICOL            </v>
      </c>
      <c r="AL59" s="42" t="s">
        <v>226</v>
      </c>
      <c r="AM59" s="42" t="s">
        <v>226</v>
      </c>
      <c r="AN59" s="42" t="s">
        <v>227</v>
      </c>
      <c r="AO59" s="42" t="s">
        <v>228</v>
      </c>
      <c r="AP59" s="42" t="s">
        <v>229</v>
      </c>
      <c r="AQ59" s="42">
        <v>17028</v>
      </c>
      <c r="AR59" s="42" t="s">
        <v>230</v>
      </c>
      <c r="AS59" s="42" t="str">
        <f>RIGHT(VLOOKUP(C59,'Listes déroulantes'!A:N,14,FALSE),11)</f>
        <v>89045644093</v>
      </c>
      <c r="AT59" s="42" t="s">
        <v>231</v>
      </c>
      <c r="AU59" s="42" t="s">
        <v>232</v>
      </c>
      <c r="AV59" s="42" t="s">
        <v>232</v>
      </c>
      <c r="AW59" s="42" t="str">
        <f>VLOOKUP(C59,'Listes déroulantes'!A:K,10,FALSE)</f>
        <v>DC06983215</v>
      </c>
      <c r="AX59" s="42" t="str">
        <f>VLOOKUP(C59,'Listes déroulantes'!A:L,12,FALSE)</f>
        <v>CMBRFR2BARK</v>
      </c>
      <c r="AY59" s="42" t="str">
        <f>VLOOKUP(C59,'Listes déroulantes'!A:M,13,FALSE)</f>
        <v xml:space="preserve">FR76 1558 9297 5300 2819 2724 052 </v>
      </c>
      <c r="AZ59" s="42" t="str">
        <f>REPT(0,12-LEN(SUBSTITUTE(VLOOKUP(C59,'Listes déroulantes'!A:P,16,FALSE), ".", "")))&amp;SUBSTITUTE(VLOOKUP(C59,'Listes déroulantes'!A:P,16,FALSE), ".", "")</f>
        <v>000000000000</v>
      </c>
      <c r="BA59" s="42" t="str">
        <f t="shared" si="2"/>
        <v>O</v>
      </c>
      <c r="BB59" s="42" t="s">
        <v>419</v>
      </c>
      <c r="BC59" s="42" t="s">
        <v>235</v>
      </c>
      <c r="BD59" s="42" t="s">
        <v>236</v>
      </c>
      <c r="BE59" s="42" t="str">
        <f>VLOOKUP(C59,'Listes déroulantes'!A:G,7,FALSE)</f>
        <v xml:space="preserve">C0009999                      </v>
      </c>
      <c r="BF59" s="43" t="str">
        <f>VLOOKUP(C59,'Listes déroulantes'!A:N,6,FALSE)</f>
        <v>A</v>
      </c>
      <c r="BG59" s="42" t="s">
        <v>238</v>
      </c>
    </row>
    <row r="60" spans="1:59" x14ac:dyDescent="0.25">
      <c r="A60" s="31" t="s">
        <v>307</v>
      </c>
      <c r="B6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25089045644093641SAS MONEXT                      260 RUE CLAUDE NICOL                                                                            13290AIX EN PROVENCE            25017028922828904564409300000000000000000000DC06983215CMBRFR2BARKFR76 1558 9297 5300 2819 2724 052 000000000000O0114O000C0009999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0" s="26" t="s">
        <v>33</v>
      </c>
      <c r="D60" s="26" t="s">
        <v>32</v>
      </c>
      <c r="E60" s="41" t="s">
        <v>243</v>
      </c>
      <c r="F60" s="42" t="s">
        <v>217</v>
      </c>
      <c r="G60" s="42" t="s">
        <v>218</v>
      </c>
      <c r="H60" s="42" t="s">
        <v>58</v>
      </c>
      <c r="I60" s="42" t="s">
        <v>36</v>
      </c>
      <c r="J60" s="47" t="s">
        <v>499</v>
      </c>
      <c r="K60" s="42" t="str">
        <f>VLOOKUP(C60,'Listes déroulantes'!A:D,4,FALSE)</f>
        <v>9255001</v>
      </c>
      <c r="L60" s="42" t="str">
        <f>VLOOKUP(C60,'Listes déroulantes'!A:C,3,FALSE)</f>
        <v>50318500100032</v>
      </c>
      <c r="M60" s="42" t="s">
        <v>58</v>
      </c>
      <c r="N60" s="42" t="s">
        <v>221</v>
      </c>
      <c r="O60" s="42" t="s">
        <v>292</v>
      </c>
      <c r="P60" s="42">
        <f>VLOOKUP(C60,'Listes déroulantes'!A:O,15,FALSE)</f>
        <v>8641</v>
      </c>
      <c r="Q60" s="42" t="s">
        <v>498</v>
      </c>
      <c r="R60" s="42" t="str">
        <f>IF(VLOOKUP(C60,'Listes déroulantes'!A:H,8,FALSE)="VAD  ","V"," ")</f>
        <v xml:space="preserve"> </v>
      </c>
      <c r="S60" s="42" t="str">
        <f>IF(VLOOKUP(C60,'Listes déroulantes'!A:H,6,FALSE)="PDPSC","1"," ")</f>
        <v xml:space="preserve"> </v>
      </c>
      <c r="T60" s="42" t="s">
        <v>223</v>
      </c>
      <c r="U60" s="42" t="s">
        <v>223</v>
      </c>
      <c r="V60" s="42" t="s">
        <v>223</v>
      </c>
      <c r="W60" s="42" t="s">
        <v>223</v>
      </c>
      <c r="X60" s="42" t="str">
        <f>LEFT(VLOOKUP(C60,'Listes déroulantes'!A:I,9,FALSE),16)</f>
        <v xml:space="preserve">MONEXT          </v>
      </c>
      <c r="Y60" s="42" t="s">
        <v>224</v>
      </c>
      <c r="Z60" s="42" t="s">
        <v>225</v>
      </c>
      <c r="AA60" s="42" t="str">
        <f>VLOOKUP(C60,'Listes déroulantes'!A:B,2,FALSE)</f>
        <v xml:space="preserve">SAS MONEXT                      </v>
      </c>
      <c r="AB60" s="42" t="str">
        <f>VLOOKUP(C60,'Listes déroulantes'!A:E,5,FALSE)</f>
        <v xml:space="preserve">260 RUE CLAUDE NICOL            </v>
      </c>
      <c r="AC60" s="42" t="s">
        <v>226</v>
      </c>
      <c r="AD60" s="42" t="s">
        <v>226</v>
      </c>
      <c r="AE60" s="42" t="s">
        <v>227</v>
      </c>
      <c r="AF60" s="42" t="s">
        <v>228</v>
      </c>
      <c r="AG60" s="42" t="s">
        <v>229</v>
      </c>
      <c r="AH60" s="48">
        <v>8904564409364</v>
      </c>
      <c r="AI60" s="42" t="s">
        <v>222</v>
      </c>
      <c r="AJ60" s="42" t="str">
        <f>VLOOKUP(C60,'Listes déroulantes'!A:B,2,FALSE)</f>
        <v xml:space="preserve">SAS MONEXT                      </v>
      </c>
      <c r="AK60" s="42" t="str">
        <f>VLOOKUP(C60,'Listes déroulantes'!A:G,5,FALSE)</f>
        <v xml:space="preserve">260 RUE CLAUDE NICOL            </v>
      </c>
      <c r="AL60" s="42" t="s">
        <v>226</v>
      </c>
      <c r="AM60" s="42" t="s">
        <v>226</v>
      </c>
      <c r="AN60" s="42" t="s">
        <v>227</v>
      </c>
      <c r="AO60" s="42" t="s">
        <v>228</v>
      </c>
      <c r="AP60" s="42" t="s">
        <v>229</v>
      </c>
      <c r="AQ60" s="42">
        <v>17028</v>
      </c>
      <c r="AR60" s="42" t="s">
        <v>230</v>
      </c>
      <c r="AS60" s="42" t="str">
        <f>RIGHT(VLOOKUP(C60,'Listes déroulantes'!A:N,14,FALSE),11)</f>
        <v>89045644093</v>
      </c>
      <c r="AT60" s="42" t="s">
        <v>231</v>
      </c>
      <c r="AU60" s="42" t="s">
        <v>232</v>
      </c>
      <c r="AV60" s="42" t="s">
        <v>232</v>
      </c>
      <c r="AW60" s="42" t="str">
        <f>VLOOKUP(C60,'Listes déroulantes'!A:K,10,FALSE)</f>
        <v>DC06983215</v>
      </c>
      <c r="AX60" s="42" t="str">
        <f>VLOOKUP(C60,'Listes déroulantes'!A:L,12,FALSE)</f>
        <v>CMBRFR2BARK</v>
      </c>
      <c r="AY60" s="42" t="str">
        <f>VLOOKUP(C60,'Listes déroulantes'!A:M,13,FALSE)</f>
        <v xml:space="preserve">FR76 1558 9297 5300 2819 2724 052 </v>
      </c>
      <c r="AZ60" s="42" t="str">
        <f>REPT(0,12-LEN(SUBSTITUTE(VLOOKUP(C60,'Listes déroulantes'!A:P,16,FALSE), ".", "")))&amp;SUBSTITUTE(VLOOKUP(C60,'Listes déroulantes'!A:P,16,FALSE), ".", "")</f>
        <v>000000000000</v>
      </c>
      <c r="BA60" s="42" t="str">
        <f t="shared" si="2"/>
        <v>O</v>
      </c>
      <c r="BB60" s="42" t="s">
        <v>420</v>
      </c>
      <c r="BC60" s="42" t="s">
        <v>235</v>
      </c>
      <c r="BD60" s="42" t="s">
        <v>236</v>
      </c>
      <c r="BE60" s="42" t="str">
        <f>VLOOKUP(C60,'Listes déroulantes'!A:G,7,FALSE)</f>
        <v xml:space="preserve">C0009999                      </v>
      </c>
      <c r="BF60" s="43" t="str">
        <f>VLOOKUP(C60,'Listes déroulantes'!A:N,6,FALSE)</f>
        <v>A</v>
      </c>
      <c r="BG60" s="42" t="s">
        <v>238</v>
      </c>
    </row>
    <row r="61" spans="1:59" x14ac:dyDescent="0.25">
      <c r="A61" s="31" t="s">
        <v>308</v>
      </c>
      <c r="B6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25089045644093651SAS MONEXT                      260 RUE CLAUDE NICOL                                                                            13290AIX EN PROVENCE            25017028922828904564409300000000000000000000DC06983215CMBRFR2BARKFR76 1558 9297 5300 2819 2724 052 000000000000O0115O000C0009999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1" s="26" t="s">
        <v>33</v>
      </c>
      <c r="D61" s="26" t="s">
        <v>32</v>
      </c>
      <c r="E61" s="41" t="s">
        <v>243</v>
      </c>
      <c r="F61" s="42" t="s">
        <v>217</v>
      </c>
      <c r="G61" s="42" t="s">
        <v>218</v>
      </c>
      <c r="H61" s="42" t="s">
        <v>58</v>
      </c>
      <c r="I61" s="42" t="s">
        <v>36</v>
      </c>
      <c r="J61" s="47" t="s">
        <v>499</v>
      </c>
      <c r="K61" s="42" t="str">
        <f>VLOOKUP(C61,'Listes déroulantes'!A:D,4,FALSE)</f>
        <v>9255001</v>
      </c>
      <c r="L61" s="42" t="str">
        <f>VLOOKUP(C61,'Listes déroulantes'!A:C,3,FALSE)</f>
        <v>50318500100032</v>
      </c>
      <c r="M61" s="42" t="s">
        <v>58</v>
      </c>
      <c r="N61" s="42" t="s">
        <v>221</v>
      </c>
      <c r="O61" s="42" t="s">
        <v>292</v>
      </c>
      <c r="P61" s="42">
        <f>VLOOKUP(C61,'Listes déroulantes'!A:O,15,FALSE)</f>
        <v>8641</v>
      </c>
      <c r="Q61" s="42" t="s">
        <v>498</v>
      </c>
      <c r="R61" s="42" t="str">
        <f>IF(VLOOKUP(C61,'Listes déroulantes'!A:H,8,FALSE)="VAD  ","V"," ")</f>
        <v xml:space="preserve"> </v>
      </c>
      <c r="S61" s="42" t="str">
        <f>IF(VLOOKUP(C61,'Listes déroulantes'!A:H,6,FALSE)="PDPSC","1"," ")</f>
        <v xml:space="preserve"> </v>
      </c>
      <c r="T61" s="42" t="s">
        <v>223</v>
      </c>
      <c r="U61" s="42" t="s">
        <v>223</v>
      </c>
      <c r="V61" s="42" t="s">
        <v>223</v>
      </c>
      <c r="W61" s="42" t="s">
        <v>223</v>
      </c>
      <c r="X61" s="42" t="str">
        <f>LEFT(VLOOKUP(C61,'Listes déroulantes'!A:I,9,FALSE),16)</f>
        <v xml:space="preserve">MONEXT          </v>
      </c>
      <c r="Y61" s="42" t="s">
        <v>224</v>
      </c>
      <c r="Z61" s="42" t="s">
        <v>225</v>
      </c>
      <c r="AA61" s="42" t="str">
        <f>VLOOKUP(C61,'Listes déroulantes'!A:B,2,FALSE)</f>
        <v xml:space="preserve">SAS MONEXT                      </v>
      </c>
      <c r="AB61" s="42" t="str">
        <f>VLOOKUP(C61,'Listes déroulantes'!A:E,5,FALSE)</f>
        <v xml:space="preserve">260 RUE CLAUDE NICOL            </v>
      </c>
      <c r="AC61" s="42" t="s">
        <v>226</v>
      </c>
      <c r="AD61" s="42" t="s">
        <v>226</v>
      </c>
      <c r="AE61" s="42" t="s">
        <v>227</v>
      </c>
      <c r="AF61" s="42" t="s">
        <v>228</v>
      </c>
      <c r="AG61" s="42" t="s">
        <v>229</v>
      </c>
      <c r="AH61" s="48">
        <v>8904564409365</v>
      </c>
      <c r="AI61" s="42" t="s">
        <v>222</v>
      </c>
      <c r="AJ61" s="42" t="str">
        <f>VLOOKUP(C61,'Listes déroulantes'!A:B,2,FALSE)</f>
        <v xml:space="preserve">SAS MONEXT                      </v>
      </c>
      <c r="AK61" s="42" t="str">
        <f>VLOOKUP(C61,'Listes déroulantes'!A:G,5,FALSE)</f>
        <v xml:space="preserve">260 RUE CLAUDE NICOL            </v>
      </c>
      <c r="AL61" s="42" t="s">
        <v>226</v>
      </c>
      <c r="AM61" s="42" t="s">
        <v>226</v>
      </c>
      <c r="AN61" s="42" t="s">
        <v>227</v>
      </c>
      <c r="AO61" s="42" t="s">
        <v>228</v>
      </c>
      <c r="AP61" s="42" t="s">
        <v>229</v>
      </c>
      <c r="AQ61" s="42">
        <v>17028</v>
      </c>
      <c r="AR61" s="42" t="s">
        <v>230</v>
      </c>
      <c r="AS61" s="42" t="str">
        <f>RIGHT(VLOOKUP(C61,'Listes déroulantes'!A:N,14,FALSE),11)</f>
        <v>89045644093</v>
      </c>
      <c r="AT61" s="42" t="s">
        <v>231</v>
      </c>
      <c r="AU61" s="42" t="s">
        <v>232</v>
      </c>
      <c r="AV61" s="42" t="s">
        <v>232</v>
      </c>
      <c r="AW61" s="42" t="str">
        <f>VLOOKUP(C61,'Listes déroulantes'!A:K,10,FALSE)</f>
        <v>DC06983215</v>
      </c>
      <c r="AX61" s="42" t="str">
        <f>VLOOKUP(C61,'Listes déroulantes'!A:L,12,FALSE)</f>
        <v>CMBRFR2BARK</v>
      </c>
      <c r="AY61" s="42" t="str">
        <f>VLOOKUP(C61,'Listes déroulantes'!A:M,13,FALSE)</f>
        <v xml:space="preserve">FR76 1558 9297 5300 2819 2724 052 </v>
      </c>
      <c r="AZ61" s="42" t="str">
        <f>REPT(0,12-LEN(SUBSTITUTE(VLOOKUP(C61,'Listes déroulantes'!A:P,16,FALSE), ".", "")))&amp;SUBSTITUTE(VLOOKUP(C61,'Listes déroulantes'!A:P,16,FALSE), ".", "")</f>
        <v>000000000000</v>
      </c>
      <c r="BA61" s="42" t="str">
        <f t="shared" si="2"/>
        <v>O</v>
      </c>
      <c r="BB61" s="42" t="s">
        <v>421</v>
      </c>
      <c r="BC61" s="42" t="s">
        <v>235</v>
      </c>
      <c r="BD61" s="42" t="s">
        <v>236</v>
      </c>
      <c r="BE61" s="42" t="str">
        <f>VLOOKUP(C61,'Listes déroulantes'!A:G,7,FALSE)</f>
        <v xml:space="preserve">C0009999                      </v>
      </c>
      <c r="BF61" s="43" t="str">
        <f>VLOOKUP(C61,'Listes déroulantes'!A:N,6,FALSE)</f>
        <v>A</v>
      </c>
      <c r="BG61" s="42" t="s">
        <v>238</v>
      </c>
    </row>
    <row r="62" spans="1:59" x14ac:dyDescent="0.25">
      <c r="A62" s="31" t="s">
        <v>309</v>
      </c>
      <c r="B6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25089045644093661SAS MONEXT                      260 RUE CLAUDE NICOL                                                                            13290AIX EN PROVENCE            25017028922828904564409300000000000000000000DC06983215CMBRFR2BARKFR76 1558 9297 5300 2819 2724 052 000000000000O0116O000C0009999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2" s="26" t="s">
        <v>33</v>
      </c>
      <c r="D62" s="26" t="s">
        <v>32</v>
      </c>
      <c r="E62" s="41" t="s">
        <v>243</v>
      </c>
      <c r="F62" s="42" t="s">
        <v>217</v>
      </c>
      <c r="G62" s="42" t="s">
        <v>218</v>
      </c>
      <c r="H62" s="42" t="s">
        <v>58</v>
      </c>
      <c r="I62" s="42" t="s">
        <v>36</v>
      </c>
      <c r="J62" s="47" t="s">
        <v>499</v>
      </c>
      <c r="K62" s="42" t="str">
        <f>VLOOKUP(C62,'Listes déroulantes'!A:D,4,FALSE)</f>
        <v>9255001</v>
      </c>
      <c r="L62" s="42" t="str">
        <f>VLOOKUP(C62,'Listes déroulantes'!A:C,3,FALSE)</f>
        <v>50318500100032</v>
      </c>
      <c r="M62" s="42" t="s">
        <v>58</v>
      </c>
      <c r="N62" s="42" t="s">
        <v>221</v>
      </c>
      <c r="O62" s="42" t="s">
        <v>292</v>
      </c>
      <c r="P62" s="42">
        <f>VLOOKUP(C62,'Listes déroulantes'!A:O,15,FALSE)</f>
        <v>8641</v>
      </c>
      <c r="Q62" s="42" t="s">
        <v>498</v>
      </c>
      <c r="R62" s="42" t="str">
        <f>IF(VLOOKUP(C62,'Listes déroulantes'!A:H,8,FALSE)="VAD  ","V"," ")</f>
        <v xml:space="preserve"> </v>
      </c>
      <c r="S62" s="42" t="str">
        <f>IF(VLOOKUP(C62,'Listes déroulantes'!A:H,6,FALSE)="PDPSC","1"," ")</f>
        <v xml:space="preserve"> </v>
      </c>
      <c r="T62" s="42" t="s">
        <v>223</v>
      </c>
      <c r="U62" s="42" t="s">
        <v>223</v>
      </c>
      <c r="V62" s="42" t="s">
        <v>223</v>
      </c>
      <c r="W62" s="42" t="s">
        <v>223</v>
      </c>
      <c r="X62" s="42" t="str">
        <f>LEFT(VLOOKUP(C62,'Listes déroulantes'!A:I,9,FALSE),16)</f>
        <v xml:space="preserve">MONEXT          </v>
      </c>
      <c r="Y62" s="42" t="s">
        <v>224</v>
      </c>
      <c r="Z62" s="42" t="s">
        <v>225</v>
      </c>
      <c r="AA62" s="42" t="str">
        <f>VLOOKUP(C62,'Listes déroulantes'!A:B,2,FALSE)</f>
        <v xml:space="preserve">SAS MONEXT                      </v>
      </c>
      <c r="AB62" s="42" t="str">
        <f>VLOOKUP(C62,'Listes déroulantes'!A:E,5,FALSE)</f>
        <v xml:space="preserve">260 RUE CLAUDE NICOL            </v>
      </c>
      <c r="AC62" s="42" t="s">
        <v>226</v>
      </c>
      <c r="AD62" s="42" t="s">
        <v>226</v>
      </c>
      <c r="AE62" s="42" t="s">
        <v>227</v>
      </c>
      <c r="AF62" s="42" t="s">
        <v>228</v>
      </c>
      <c r="AG62" s="42" t="s">
        <v>229</v>
      </c>
      <c r="AH62" s="48">
        <v>8904564409366</v>
      </c>
      <c r="AI62" s="42" t="s">
        <v>222</v>
      </c>
      <c r="AJ62" s="42" t="str">
        <f>VLOOKUP(C62,'Listes déroulantes'!A:B,2,FALSE)</f>
        <v xml:space="preserve">SAS MONEXT                      </v>
      </c>
      <c r="AK62" s="42" t="str">
        <f>VLOOKUP(C62,'Listes déroulantes'!A:G,5,FALSE)</f>
        <v xml:space="preserve">260 RUE CLAUDE NICOL            </v>
      </c>
      <c r="AL62" s="42" t="s">
        <v>226</v>
      </c>
      <c r="AM62" s="42" t="s">
        <v>226</v>
      </c>
      <c r="AN62" s="42" t="s">
        <v>227</v>
      </c>
      <c r="AO62" s="42" t="s">
        <v>228</v>
      </c>
      <c r="AP62" s="42" t="s">
        <v>229</v>
      </c>
      <c r="AQ62" s="42">
        <v>17028</v>
      </c>
      <c r="AR62" s="42" t="s">
        <v>230</v>
      </c>
      <c r="AS62" s="42" t="str">
        <f>RIGHT(VLOOKUP(C62,'Listes déroulantes'!A:N,14,FALSE),11)</f>
        <v>89045644093</v>
      </c>
      <c r="AT62" s="42" t="s">
        <v>231</v>
      </c>
      <c r="AU62" s="42" t="s">
        <v>232</v>
      </c>
      <c r="AV62" s="42" t="s">
        <v>232</v>
      </c>
      <c r="AW62" s="42" t="str">
        <f>VLOOKUP(C62,'Listes déroulantes'!A:K,10,FALSE)</f>
        <v>DC06983215</v>
      </c>
      <c r="AX62" s="42" t="str">
        <f>VLOOKUP(C62,'Listes déroulantes'!A:L,12,FALSE)</f>
        <v>CMBRFR2BARK</v>
      </c>
      <c r="AY62" s="42" t="str">
        <f>VLOOKUP(C62,'Listes déroulantes'!A:M,13,FALSE)</f>
        <v xml:space="preserve">FR76 1558 9297 5300 2819 2724 052 </v>
      </c>
      <c r="AZ62" s="42" t="str">
        <f>REPT(0,12-LEN(SUBSTITUTE(VLOOKUP(C62,'Listes déroulantes'!A:P,16,FALSE), ".", "")))&amp;SUBSTITUTE(VLOOKUP(C62,'Listes déroulantes'!A:P,16,FALSE), ".", "")</f>
        <v>000000000000</v>
      </c>
      <c r="BA62" s="42" t="str">
        <f t="shared" si="2"/>
        <v>O</v>
      </c>
      <c r="BB62" s="42" t="s">
        <v>422</v>
      </c>
      <c r="BC62" s="42" t="s">
        <v>235</v>
      </c>
      <c r="BD62" s="42" t="s">
        <v>236</v>
      </c>
      <c r="BE62" s="42" t="str">
        <f>VLOOKUP(C62,'Listes déroulantes'!A:G,7,FALSE)</f>
        <v xml:space="preserve">C0009999                      </v>
      </c>
      <c r="BF62" s="43" t="str">
        <f>VLOOKUP(C62,'Listes déroulantes'!A:N,6,FALSE)</f>
        <v>A</v>
      </c>
      <c r="BG62" s="42" t="s">
        <v>238</v>
      </c>
    </row>
    <row r="63" spans="1:59" x14ac:dyDescent="0.25">
      <c r="A63" s="31" t="s">
        <v>310</v>
      </c>
      <c r="B6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25089045644093671SAS MONEXT                      260 RUE CLAUDE NICOL                                                                            13290AIX EN PROVENCE            25017028922828904564409300000000000000000000DC06983215CMBRFR2BARKFR76 1558 9297 5300 2819 2724 052 000000000000O0117O000C0009999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3" s="26" t="s">
        <v>33</v>
      </c>
      <c r="D63" s="26" t="s">
        <v>32</v>
      </c>
      <c r="E63" s="41" t="s">
        <v>243</v>
      </c>
      <c r="F63" s="42" t="s">
        <v>217</v>
      </c>
      <c r="G63" s="42" t="s">
        <v>218</v>
      </c>
      <c r="H63" s="42" t="s">
        <v>58</v>
      </c>
      <c r="I63" s="42" t="s">
        <v>36</v>
      </c>
      <c r="J63" s="47" t="s">
        <v>499</v>
      </c>
      <c r="K63" s="42" t="str">
        <f>VLOOKUP(C63,'Listes déroulantes'!A:D,4,FALSE)</f>
        <v>9255001</v>
      </c>
      <c r="L63" s="42" t="str">
        <f>VLOOKUP(C63,'Listes déroulantes'!A:C,3,FALSE)</f>
        <v>50318500100032</v>
      </c>
      <c r="M63" s="42" t="s">
        <v>58</v>
      </c>
      <c r="N63" s="42" t="s">
        <v>221</v>
      </c>
      <c r="O63" s="42" t="s">
        <v>292</v>
      </c>
      <c r="P63" s="42">
        <f>VLOOKUP(C63,'Listes déroulantes'!A:O,15,FALSE)</f>
        <v>8641</v>
      </c>
      <c r="Q63" s="42" t="s">
        <v>498</v>
      </c>
      <c r="R63" s="42" t="str">
        <f>IF(VLOOKUP(C63,'Listes déroulantes'!A:H,8,FALSE)="VAD  ","V"," ")</f>
        <v xml:space="preserve"> </v>
      </c>
      <c r="S63" s="42" t="str">
        <f>IF(VLOOKUP(C63,'Listes déroulantes'!A:H,6,FALSE)="PDPSC","1"," ")</f>
        <v xml:space="preserve"> </v>
      </c>
      <c r="T63" s="42" t="s">
        <v>223</v>
      </c>
      <c r="U63" s="42" t="s">
        <v>223</v>
      </c>
      <c r="V63" s="42" t="s">
        <v>223</v>
      </c>
      <c r="W63" s="42" t="s">
        <v>223</v>
      </c>
      <c r="X63" s="42" t="str">
        <f>LEFT(VLOOKUP(C63,'Listes déroulantes'!A:I,9,FALSE),16)</f>
        <v xml:space="preserve">MONEXT          </v>
      </c>
      <c r="Y63" s="42" t="s">
        <v>224</v>
      </c>
      <c r="Z63" s="42" t="s">
        <v>225</v>
      </c>
      <c r="AA63" s="42" t="str">
        <f>VLOOKUP(C63,'Listes déroulantes'!A:B,2,FALSE)</f>
        <v xml:space="preserve">SAS MONEXT                      </v>
      </c>
      <c r="AB63" s="42" t="str">
        <f>VLOOKUP(C63,'Listes déroulantes'!A:E,5,FALSE)</f>
        <v xml:space="preserve">260 RUE CLAUDE NICOL            </v>
      </c>
      <c r="AC63" s="42" t="s">
        <v>226</v>
      </c>
      <c r="AD63" s="42" t="s">
        <v>226</v>
      </c>
      <c r="AE63" s="42" t="s">
        <v>227</v>
      </c>
      <c r="AF63" s="42" t="s">
        <v>228</v>
      </c>
      <c r="AG63" s="42" t="s">
        <v>229</v>
      </c>
      <c r="AH63" s="48">
        <v>8904564409367</v>
      </c>
      <c r="AI63" s="42" t="s">
        <v>222</v>
      </c>
      <c r="AJ63" s="42" t="str">
        <f>VLOOKUP(C63,'Listes déroulantes'!A:B,2,FALSE)</f>
        <v xml:space="preserve">SAS MONEXT                      </v>
      </c>
      <c r="AK63" s="42" t="str">
        <f>VLOOKUP(C63,'Listes déroulantes'!A:G,5,FALSE)</f>
        <v xml:space="preserve">260 RUE CLAUDE NICOL            </v>
      </c>
      <c r="AL63" s="42" t="s">
        <v>226</v>
      </c>
      <c r="AM63" s="42" t="s">
        <v>226</v>
      </c>
      <c r="AN63" s="42" t="s">
        <v>227</v>
      </c>
      <c r="AO63" s="42" t="s">
        <v>228</v>
      </c>
      <c r="AP63" s="42" t="s">
        <v>229</v>
      </c>
      <c r="AQ63" s="42">
        <v>17028</v>
      </c>
      <c r="AR63" s="42" t="s">
        <v>230</v>
      </c>
      <c r="AS63" s="42" t="str">
        <f>RIGHT(VLOOKUP(C63,'Listes déroulantes'!A:N,14,FALSE),11)</f>
        <v>89045644093</v>
      </c>
      <c r="AT63" s="42" t="s">
        <v>231</v>
      </c>
      <c r="AU63" s="42" t="s">
        <v>232</v>
      </c>
      <c r="AV63" s="42" t="s">
        <v>232</v>
      </c>
      <c r="AW63" s="42" t="str">
        <f>VLOOKUP(C63,'Listes déroulantes'!A:K,10,FALSE)</f>
        <v>DC06983215</v>
      </c>
      <c r="AX63" s="42" t="str">
        <f>VLOOKUP(C63,'Listes déroulantes'!A:L,12,FALSE)</f>
        <v>CMBRFR2BARK</v>
      </c>
      <c r="AY63" s="42" t="str">
        <f>VLOOKUP(C63,'Listes déroulantes'!A:M,13,FALSE)</f>
        <v xml:space="preserve">FR76 1558 9297 5300 2819 2724 052 </v>
      </c>
      <c r="AZ63" s="42" t="str">
        <f>REPT(0,12-LEN(SUBSTITUTE(VLOOKUP(C63,'Listes déroulantes'!A:P,16,FALSE), ".", "")))&amp;SUBSTITUTE(VLOOKUP(C63,'Listes déroulantes'!A:P,16,FALSE), ".", "")</f>
        <v>000000000000</v>
      </c>
      <c r="BA63" s="42" t="str">
        <f t="shared" si="2"/>
        <v>O</v>
      </c>
      <c r="BB63" s="42" t="s">
        <v>423</v>
      </c>
      <c r="BC63" s="42" t="s">
        <v>235</v>
      </c>
      <c r="BD63" s="42" t="s">
        <v>236</v>
      </c>
      <c r="BE63" s="42" t="str">
        <f>VLOOKUP(C63,'Listes déroulantes'!A:G,7,FALSE)</f>
        <v xml:space="preserve">C0009999                      </v>
      </c>
      <c r="BF63" s="43" t="str">
        <f>VLOOKUP(C63,'Listes déroulantes'!A:N,6,FALSE)</f>
        <v>A</v>
      </c>
      <c r="BG63" s="42" t="s">
        <v>238</v>
      </c>
    </row>
    <row r="64" spans="1:59" x14ac:dyDescent="0.25">
      <c r="A64" s="31" t="s">
        <v>311</v>
      </c>
      <c r="B6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25089045644093681SAS MONEXT                      260 RUE CLAUDE NICOL                                                                            13290AIX EN PROVENCE            25017028922828904564409300000000000000000000DC06983215CMBRFR2BARKFR76 1558 9297 5300 2819 2724 052 000000000000O0118O000C0009999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4" s="26" t="s">
        <v>33</v>
      </c>
      <c r="D64" s="26" t="s">
        <v>32</v>
      </c>
      <c r="E64" s="41" t="s">
        <v>243</v>
      </c>
      <c r="F64" s="42" t="s">
        <v>217</v>
      </c>
      <c r="G64" s="42" t="s">
        <v>218</v>
      </c>
      <c r="H64" s="42" t="s">
        <v>58</v>
      </c>
      <c r="I64" s="42" t="s">
        <v>36</v>
      </c>
      <c r="J64" s="47" t="s">
        <v>499</v>
      </c>
      <c r="K64" s="42" t="str">
        <f>VLOOKUP(C64,'Listes déroulantes'!A:D,4,FALSE)</f>
        <v>9255001</v>
      </c>
      <c r="L64" s="42" t="str">
        <f>VLOOKUP(C64,'Listes déroulantes'!A:C,3,FALSE)</f>
        <v>50318500100032</v>
      </c>
      <c r="M64" s="42" t="s">
        <v>58</v>
      </c>
      <c r="N64" s="42" t="s">
        <v>221</v>
      </c>
      <c r="O64" s="42" t="s">
        <v>292</v>
      </c>
      <c r="P64" s="42">
        <f>VLOOKUP(C64,'Listes déroulantes'!A:O,15,FALSE)</f>
        <v>8641</v>
      </c>
      <c r="Q64" s="42" t="s">
        <v>498</v>
      </c>
      <c r="R64" s="42" t="str">
        <f>IF(VLOOKUP(C64,'Listes déroulantes'!A:H,8,FALSE)="VAD  ","V"," ")</f>
        <v xml:space="preserve"> </v>
      </c>
      <c r="S64" s="42" t="str">
        <f>IF(VLOOKUP(C64,'Listes déroulantes'!A:H,6,FALSE)="PDPSC","1"," ")</f>
        <v xml:space="preserve"> </v>
      </c>
      <c r="T64" s="42" t="s">
        <v>223</v>
      </c>
      <c r="U64" s="42" t="s">
        <v>223</v>
      </c>
      <c r="V64" s="42" t="s">
        <v>223</v>
      </c>
      <c r="W64" s="42" t="s">
        <v>223</v>
      </c>
      <c r="X64" s="42" t="str">
        <f>LEFT(VLOOKUP(C64,'Listes déroulantes'!A:I,9,FALSE),16)</f>
        <v xml:space="preserve">MONEXT          </v>
      </c>
      <c r="Y64" s="42" t="s">
        <v>224</v>
      </c>
      <c r="Z64" s="42" t="s">
        <v>225</v>
      </c>
      <c r="AA64" s="42" t="str">
        <f>VLOOKUP(C64,'Listes déroulantes'!A:B,2,FALSE)</f>
        <v xml:space="preserve">SAS MONEXT                      </v>
      </c>
      <c r="AB64" s="42" t="str">
        <f>VLOOKUP(C64,'Listes déroulantes'!A:E,5,FALSE)</f>
        <v xml:space="preserve">260 RUE CLAUDE NICOL            </v>
      </c>
      <c r="AC64" s="42" t="s">
        <v>226</v>
      </c>
      <c r="AD64" s="42" t="s">
        <v>226</v>
      </c>
      <c r="AE64" s="42" t="s">
        <v>227</v>
      </c>
      <c r="AF64" s="42" t="s">
        <v>228</v>
      </c>
      <c r="AG64" s="42" t="s">
        <v>229</v>
      </c>
      <c r="AH64" s="48">
        <v>8904564409368</v>
      </c>
      <c r="AI64" s="42" t="s">
        <v>222</v>
      </c>
      <c r="AJ64" s="42" t="str">
        <f>VLOOKUP(C64,'Listes déroulantes'!A:B,2,FALSE)</f>
        <v xml:space="preserve">SAS MONEXT                      </v>
      </c>
      <c r="AK64" s="42" t="str">
        <f>VLOOKUP(C64,'Listes déroulantes'!A:G,5,FALSE)</f>
        <v xml:space="preserve">260 RUE CLAUDE NICOL            </v>
      </c>
      <c r="AL64" s="42" t="s">
        <v>226</v>
      </c>
      <c r="AM64" s="42" t="s">
        <v>226</v>
      </c>
      <c r="AN64" s="42" t="s">
        <v>227</v>
      </c>
      <c r="AO64" s="42" t="s">
        <v>228</v>
      </c>
      <c r="AP64" s="42" t="s">
        <v>229</v>
      </c>
      <c r="AQ64" s="42">
        <v>17028</v>
      </c>
      <c r="AR64" s="42" t="s">
        <v>230</v>
      </c>
      <c r="AS64" s="42" t="str">
        <f>RIGHT(VLOOKUP(C64,'Listes déroulantes'!A:N,14,FALSE),11)</f>
        <v>89045644093</v>
      </c>
      <c r="AT64" s="42" t="s">
        <v>231</v>
      </c>
      <c r="AU64" s="42" t="s">
        <v>232</v>
      </c>
      <c r="AV64" s="42" t="s">
        <v>232</v>
      </c>
      <c r="AW64" s="42" t="str">
        <f>VLOOKUP(C64,'Listes déroulantes'!A:K,10,FALSE)</f>
        <v>DC06983215</v>
      </c>
      <c r="AX64" s="42" t="str">
        <f>VLOOKUP(C64,'Listes déroulantes'!A:L,12,FALSE)</f>
        <v>CMBRFR2BARK</v>
      </c>
      <c r="AY64" s="42" t="str">
        <f>VLOOKUP(C64,'Listes déroulantes'!A:M,13,FALSE)</f>
        <v xml:space="preserve">FR76 1558 9297 5300 2819 2724 052 </v>
      </c>
      <c r="AZ64" s="42" t="str">
        <f>REPT(0,12-LEN(SUBSTITUTE(VLOOKUP(C64,'Listes déroulantes'!A:P,16,FALSE), ".", "")))&amp;SUBSTITUTE(VLOOKUP(C64,'Listes déroulantes'!A:P,16,FALSE), ".", "")</f>
        <v>000000000000</v>
      </c>
      <c r="BA64" s="42" t="str">
        <f t="shared" si="2"/>
        <v>O</v>
      </c>
      <c r="BB64" s="42" t="s">
        <v>424</v>
      </c>
      <c r="BC64" s="42" t="s">
        <v>235</v>
      </c>
      <c r="BD64" s="42" t="s">
        <v>236</v>
      </c>
      <c r="BE64" s="42" t="str">
        <f>VLOOKUP(C64,'Listes déroulantes'!A:G,7,FALSE)</f>
        <v xml:space="preserve">C0009999                      </v>
      </c>
      <c r="BF64" s="43" t="str">
        <f>VLOOKUP(C64,'Listes déroulantes'!A:N,6,FALSE)</f>
        <v>A</v>
      </c>
      <c r="BG64" s="42" t="s">
        <v>238</v>
      </c>
    </row>
    <row r="65" spans="1:59" x14ac:dyDescent="0.25">
      <c r="A65" s="31" t="s">
        <v>312</v>
      </c>
      <c r="B6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25089045644093691SAS MONEXT                      260 RUE CLAUDE NICOL                                                                            13290AIX EN PROVENCE            25017028922828904564409300000000000000000000DC06983215CMBRFR2BARKFR76 1558 9297 5300 2819 2724 052 000000000000O0119O000C0009999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5" s="26" t="s">
        <v>33</v>
      </c>
      <c r="D65" s="26" t="s">
        <v>32</v>
      </c>
      <c r="E65" s="41" t="s">
        <v>243</v>
      </c>
      <c r="F65" s="42" t="s">
        <v>217</v>
      </c>
      <c r="G65" s="42" t="s">
        <v>218</v>
      </c>
      <c r="H65" s="42" t="s">
        <v>58</v>
      </c>
      <c r="I65" s="42" t="s">
        <v>36</v>
      </c>
      <c r="J65" s="47" t="s">
        <v>499</v>
      </c>
      <c r="K65" s="42" t="str">
        <f>VLOOKUP(C65,'Listes déroulantes'!A:D,4,FALSE)</f>
        <v>9255001</v>
      </c>
      <c r="L65" s="42" t="str">
        <f>VLOOKUP(C65,'Listes déroulantes'!A:C,3,FALSE)</f>
        <v>50318500100032</v>
      </c>
      <c r="M65" s="42" t="s">
        <v>58</v>
      </c>
      <c r="N65" s="42" t="s">
        <v>221</v>
      </c>
      <c r="O65" s="42" t="s">
        <v>292</v>
      </c>
      <c r="P65" s="42">
        <f>VLOOKUP(C65,'Listes déroulantes'!A:O,15,FALSE)</f>
        <v>8641</v>
      </c>
      <c r="Q65" s="42" t="s">
        <v>498</v>
      </c>
      <c r="R65" s="42" t="str">
        <f>IF(VLOOKUP(C65,'Listes déroulantes'!A:H,8,FALSE)="VAD  ","V"," ")</f>
        <v xml:space="preserve"> </v>
      </c>
      <c r="S65" s="42" t="str">
        <f>IF(VLOOKUP(C65,'Listes déroulantes'!A:H,6,FALSE)="PDPSC","1"," ")</f>
        <v xml:space="preserve"> </v>
      </c>
      <c r="T65" s="42" t="s">
        <v>223</v>
      </c>
      <c r="U65" s="42" t="s">
        <v>223</v>
      </c>
      <c r="V65" s="42" t="s">
        <v>223</v>
      </c>
      <c r="W65" s="42" t="s">
        <v>223</v>
      </c>
      <c r="X65" s="42" t="str">
        <f>LEFT(VLOOKUP(C65,'Listes déroulantes'!A:I,9,FALSE),16)</f>
        <v xml:space="preserve">MONEXT          </v>
      </c>
      <c r="Y65" s="42" t="s">
        <v>224</v>
      </c>
      <c r="Z65" s="42" t="s">
        <v>225</v>
      </c>
      <c r="AA65" s="42" t="str">
        <f>VLOOKUP(C65,'Listes déroulantes'!A:B,2,FALSE)</f>
        <v xml:space="preserve">SAS MONEXT                      </v>
      </c>
      <c r="AB65" s="42" t="str">
        <f>VLOOKUP(C65,'Listes déroulantes'!A:E,5,FALSE)</f>
        <v xml:space="preserve">260 RUE CLAUDE NICOL            </v>
      </c>
      <c r="AC65" s="42" t="s">
        <v>226</v>
      </c>
      <c r="AD65" s="42" t="s">
        <v>226</v>
      </c>
      <c r="AE65" s="42" t="s">
        <v>227</v>
      </c>
      <c r="AF65" s="42" t="s">
        <v>228</v>
      </c>
      <c r="AG65" s="42" t="s">
        <v>229</v>
      </c>
      <c r="AH65" s="48">
        <v>8904564409369</v>
      </c>
      <c r="AI65" s="42" t="s">
        <v>222</v>
      </c>
      <c r="AJ65" s="42" t="str">
        <f>VLOOKUP(C65,'Listes déroulantes'!A:B,2,FALSE)</f>
        <v xml:space="preserve">SAS MONEXT                      </v>
      </c>
      <c r="AK65" s="42" t="str">
        <f>VLOOKUP(C65,'Listes déroulantes'!A:G,5,FALSE)</f>
        <v xml:space="preserve">260 RUE CLAUDE NICOL            </v>
      </c>
      <c r="AL65" s="42" t="s">
        <v>226</v>
      </c>
      <c r="AM65" s="42" t="s">
        <v>226</v>
      </c>
      <c r="AN65" s="42" t="s">
        <v>227</v>
      </c>
      <c r="AO65" s="42" t="s">
        <v>228</v>
      </c>
      <c r="AP65" s="42" t="s">
        <v>229</v>
      </c>
      <c r="AQ65" s="42">
        <v>17028</v>
      </c>
      <c r="AR65" s="42" t="s">
        <v>230</v>
      </c>
      <c r="AS65" s="42" t="str">
        <f>RIGHT(VLOOKUP(C65,'Listes déroulantes'!A:N,14,FALSE),11)</f>
        <v>89045644093</v>
      </c>
      <c r="AT65" s="42" t="s">
        <v>231</v>
      </c>
      <c r="AU65" s="42" t="s">
        <v>232</v>
      </c>
      <c r="AV65" s="42" t="s">
        <v>232</v>
      </c>
      <c r="AW65" s="42" t="str">
        <f>VLOOKUP(C65,'Listes déroulantes'!A:K,10,FALSE)</f>
        <v>DC06983215</v>
      </c>
      <c r="AX65" s="42" t="str">
        <f>VLOOKUP(C65,'Listes déroulantes'!A:L,12,FALSE)</f>
        <v>CMBRFR2BARK</v>
      </c>
      <c r="AY65" s="42" t="str">
        <f>VLOOKUP(C65,'Listes déroulantes'!A:M,13,FALSE)</f>
        <v xml:space="preserve">FR76 1558 9297 5300 2819 2724 052 </v>
      </c>
      <c r="AZ65" s="42" t="str">
        <f>REPT(0,12-LEN(SUBSTITUTE(VLOOKUP(C65,'Listes déroulantes'!A:P,16,FALSE), ".", "")))&amp;SUBSTITUTE(VLOOKUP(C65,'Listes déroulantes'!A:P,16,FALSE), ".", "")</f>
        <v>000000000000</v>
      </c>
      <c r="BA65" s="42" t="str">
        <f t="shared" si="2"/>
        <v>O</v>
      </c>
      <c r="BB65" s="42" t="s">
        <v>425</v>
      </c>
      <c r="BC65" s="42" t="s">
        <v>235</v>
      </c>
      <c r="BD65" s="42" t="s">
        <v>236</v>
      </c>
      <c r="BE65" s="42" t="str">
        <f>VLOOKUP(C65,'Listes déroulantes'!A:G,7,FALSE)</f>
        <v xml:space="preserve">C0009999                      </v>
      </c>
      <c r="BF65" s="43" t="str">
        <f>VLOOKUP(C65,'Listes déroulantes'!A:N,6,FALSE)</f>
        <v>A</v>
      </c>
      <c r="BG65" s="42" t="s">
        <v>238</v>
      </c>
    </row>
    <row r="66" spans="1:59" x14ac:dyDescent="0.25">
      <c r="A66" s="31" t="s">
        <v>313</v>
      </c>
      <c r="B6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25089045644093701SAS MONEXT                      260 RUE CLAUDE NICOL                                                                            13290AIX EN PROVENCE            25017028922828904564409300000000000000000000DC06983215CMBRFR2BARKFR76 1558 9297 5300 2819 2724 052 000000000000O0120O000C0009999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6" s="26" t="s">
        <v>33</v>
      </c>
      <c r="D66" s="26" t="s">
        <v>32</v>
      </c>
      <c r="E66" s="41" t="s">
        <v>243</v>
      </c>
      <c r="F66" s="42" t="s">
        <v>217</v>
      </c>
      <c r="G66" s="42" t="s">
        <v>218</v>
      </c>
      <c r="H66" s="42" t="s">
        <v>58</v>
      </c>
      <c r="I66" s="42" t="s">
        <v>36</v>
      </c>
      <c r="J66" s="47" t="s">
        <v>499</v>
      </c>
      <c r="K66" s="42" t="str">
        <f>VLOOKUP(C66,'Listes déroulantes'!A:D,4,FALSE)</f>
        <v>9255001</v>
      </c>
      <c r="L66" s="42" t="str">
        <f>VLOOKUP(C66,'Listes déroulantes'!A:C,3,FALSE)</f>
        <v>50318500100032</v>
      </c>
      <c r="M66" s="42" t="s">
        <v>58</v>
      </c>
      <c r="N66" s="42" t="s">
        <v>221</v>
      </c>
      <c r="O66" s="42" t="s">
        <v>292</v>
      </c>
      <c r="P66" s="42">
        <f>VLOOKUP(C66,'Listes déroulantes'!A:O,15,FALSE)</f>
        <v>8641</v>
      </c>
      <c r="Q66" s="42" t="s">
        <v>498</v>
      </c>
      <c r="R66" s="42" t="str">
        <f>IF(VLOOKUP(C66,'Listes déroulantes'!A:H,8,FALSE)="VAD  ","V"," ")</f>
        <v xml:space="preserve"> </v>
      </c>
      <c r="S66" s="42" t="str">
        <f>IF(VLOOKUP(C66,'Listes déroulantes'!A:H,6,FALSE)="PDPSC","1"," ")</f>
        <v xml:space="preserve"> </v>
      </c>
      <c r="T66" s="42" t="s">
        <v>223</v>
      </c>
      <c r="U66" s="42" t="s">
        <v>223</v>
      </c>
      <c r="V66" s="42" t="s">
        <v>223</v>
      </c>
      <c r="W66" s="42" t="s">
        <v>223</v>
      </c>
      <c r="X66" s="42" t="str">
        <f>LEFT(VLOOKUP(C66,'Listes déroulantes'!A:I,9,FALSE),16)</f>
        <v xml:space="preserve">MONEXT          </v>
      </c>
      <c r="Y66" s="42" t="s">
        <v>224</v>
      </c>
      <c r="Z66" s="42" t="s">
        <v>225</v>
      </c>
      <c r="AA66" s="42" t="str">
        <f>VLOOKUP(C66,'Listes déroulantes'!A:B,2,FALSE)</f>
        <v xml:space="preserve">SAS MONEXT                      </v>
      </c>
      <c r="AB66" s="42" t="str">
        <f>VLOOKUP(C66,'Listes déroulantes'!A:E,5,FALSE)</f>
        <v xml:space="preserve">260 RUE CLAUDE NICOL            </v>
      </c>
      <c r="AC66" s="42" t="s">
        <v>226</v>
      </c>
      <c r="AD66" s="42" t="s">
        <v>226</v>
      </c>
      <c r="AE66" s="42" t="s">
        <v>227</v>
      </c>
      <c r="AF66" s="42" t="s">
        <v>228</v>
      </c>
      <c r="AG66" s="42" t="s">
        <v>229</v>
      </c>
      <c r="AH66" s="48">
        <v>8904564409370</v>
      </c>
      <c r="AI66" s="42" t="s">
        <v>222</v>
      </c>
      <c r="AJ66" s="42" t="str">
        <f>VLOOKUP(C66,'Listes déroulantes'!A:B,2,FALSE)</f>
        <v xml:space="preserve">SAS MONEXT                      </v>
      </c>
      <c r="AK66" s="42" t="str">
        <f>VLOOKUP(C66,'Listes déroulantes'!A:G,5,FALSE)</f>
        <v xml:space="preserve">260 RUE CLAUDE NICOL            </v>
      </c>
      <c r="AL66" s="42" t="s">
        <v>226</v>
      </c>
      <c r="AM66" s="42" t="s">
        <v>226</v>
      </c>
      <c r="AN66" s="42" t="s">
        <v>227</v>
      </c>
      <c r="AO66" s="42" t="s">
        <v>228</v>
      </c>
      <c r="AP66" s="42" t="s">
        <v>229</v>
      </c>
      <c r="AQ66" s="42">
        <v>17028</v>
      </c>
      <c r="AR66" s="42" t="s">
        <v>230</v>
      </c>
      <c r="AS66" s="42" t="str">
        <f>RIGHT(VLOOKUP(C66,'Listes déroulantes'!A:N,14,FALSE),11)</f>
        <v>89045644093</v>
      </c>
      <c r="AT66" s="42" t="s">
        <v>231</v>
      </c>
      <c r="AU66" s="42" t="s">
        <v>232</v>
      </c>
      <c r="AV66" s="42" t="s">
        <v>232</v>
      </c>
      <c r="AW66" s="42" t="str">
        <f>VLOOKUP(C66,'Listes déroulantes'!A:K,10,FALSE)</f>
        <v>DC06983215</v>
      </c>
      <c r="AX66" s="42" t="str">
        <f>VLOOKUP(C66,'Listes déroulantes'!A:L,12,FALSE)</f>
        <v>CMBRFR2BARK</v>
      </c>
      <c r="AY66" s="42" t="str">
        <f>VLOOKUP(C66,'Listes déroulantes'!A:M,13,FALSE)</f>
        <v xml:space="preserve">FR76 1558 9297 5300 2819 2724 052 </v>
      </c>
      <c r="AZ66" s="42" t="str">
        <f>REPT(0,12-LEN(SUBSTITUTE(VLOOKUP(C66,'Listes déroulantes'!A:P,16,FALSE), ".", "")))&amp;SUBSTITUTE(VLOOKUP(C66,'Listes déroulantes'!A:P,16,FALSE), ".", "")</f>
        <v>000000000000</v>
      </c>
      <c r="BA66" s="42" t="str">
        <f t="shared" si="2"/>
        <v>O</v>
      </c>
      <c r="BB66" s="42" t="s">
        <v>426</v>
      </c>
      <c r="BC66" s="42" t="s">
        <v>235</v>
      </c>
      <c r="BD66" s="42" t="s">
        <v>236</v>
      </c>
      <c r="BE66" s="42" t="str">
        <f>VLOOKUP(C66,'Listes déroulantes'!A:G,7,FALSE)</f>
        <v xml:space="preserve">C0009999                      </v>
      </c>
      <c r="BF66" s="43" t="str">
        <f>VLOOKUP(C66,'Listes déroulantes'!A:N,6,FALSE)</f>
        <v>A</v>
      </c>
      <c r="BG66" s="42" t="s">
        <v>238</v>
      </c>
    </row>
    <row r="67" spans="1:59" x14ac:dyDescent="0.25">
      <c r="A67" s="31" t="s">
        <v>314</v>
      </c>
      <c r="B6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25089045644093711SAS MONEXT                      260 RUE CLAUDE NICOL                                                                            13290AIX EN PROVENCE            25017028922828904564409300000000000000000000DC06983215CMBRFR2BARKFR76 1558 9297 5300 2819 2724 052 000000000000O0121O000C0009999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7" s="26" t="s">
        <v>33</v>
      </c>
      <c r="D67" s="26" t="s">
        <v>32</v>
      </c>
      <c r="E67" s="41" t="s">
        <v>243</v>
      </c>
      <c r="F67" s="42" t="s">
        <v>217</v>
      </c>
      <c r="G67" s="42" t="s">
        <v>218</v>
      </c>
      <c r="H67" s="42" t="s">
        <v>58</v>
      </c>
      <c r="I67" s="42" t="s">
        <v>36</v>
      </c>
      <c r="J67" s="47" t="s">
        <v>499</v>
      </c>
      <c r="K67" s="42" t="str">
        <f>VLOOKUP(C67,'Listes déroulantes'!A:D,4,FALSE)</f>
        <v>9255001</v>
      </c>
      <c r="L67" s="42" t="str">
        <f>VLOOKUP(C67,'Listes déroulantes'!A:C,3,FALSE)</f>
        <v>50318500100032</v>
      </c>
      <c r="M67" s="42" t="s">
        <v>58</v>
      </c>
      <c r="N67" s="42" t="s">
        <v>221</v>
      </c>
      <c r="O67" s="42" t="s">
        <v>292</v>
      </c>
      <c r="P67" s="42">
        <f>VLOOKUP(C67,'Listes déroulantes'!A:O,15,FALSE)</f>
        <v>8641</v>
      </c>
      <c r="Q67" s="42" t="s">
        <v>498</v>
      </c>
      <c r="R67" s="42" t="str">
        <f>IF(VLOOKUP(C67,'Listes déroulantes'!A:H,8,FALSE)="VAD  ","V"," ")</f>
        <v xml:space="preserve"> </v>
      </c>
      <c r="S67" s="42" t="str">
        <f>IF(VLOOKUP(C67,'Listes déroulantes'!A:H,6,FALSE)="PDPSC","1"," ")</f>
        <v xml:space="preserve"> </v>
      </c>
      <c r="T67" s="42" t="s">
        <v>223</v>
      </c>
      <c r="U67" s="42" t="s">
        <v>223</v>
      </c>
      <c r="V67" s="42" t="s">
        <v>223</v>
      </c>
      <c r="W67" s="42" t="s">
        <v>223</v>
      </c>
      <c r="X67" s="42" t="str">
        <f>LEFT(VLOOKUP(C67,'Listes déroulantes'!A:I,9,FALSE),16)</f>
        <v xml:space="preserve">MONEXT          </v>
      </c>
      <c r="Y67" s="42" t="s">
        <v>224</v>
      </c>
      <c r="Z67" s="42" t="s">
        <v>225</v>
      </c>
      <c r="AA67" s="42" t="str">
        <f>VLOOKUP(C67,'Listes déroulantes'!A:B,2,FALSE)</f>
        <v xml:space="preserve">SAS MONEXT                      </v>
      </c>
      <c r="AB67" s="42" t="str">
        <f>VLOOKUP(C67,'Listes déroulantes'!A:E,5,FALSE)</f>
        <v xml:space="preserve">260 RUE CLAUDE NICOL            </v>
      </c>
      <c r="AC67" s="42" t="s">
        <v>226</v>
      </c>
      <c r="AD67" s="42" t="s">
        <v>226</v>
      </c>
      <c r="AE67" s="42" t="s">
        <v>227</v>
      </c>
      <c r="AF67" s="42" t="s">
        <v>228</v>
      </c>
      <c r="AG67" s="42" t="s">
        <v>229</v>
      </c>
      <c r="AH67" s="48">
        <v>8904564409371</v>
      </c>
      <c r="AI67" s="42" t="s">
        <v>222</v>
      </c>
      <c r="AJ67" s="42" t="str">
        <f>VLOOKUP(C67,'Listes déroulantes'!A:B,2,FALSE)</f>
        <v xml:space="preserve">SAS MONEXT                      </v>
      </c>
      <c r="AK67" s="42" t="str">
        <f>VLOOKUP(C67,'Listes déroulantes'!A:G,5,FALSE)</f>
        <v xml:space="preserve">260 RUE CLAUDE NICOL            </v>
      </c>
      <c r="AL67" s="42" t="s">
        <v>226</v>
      </c>
      <c r="AM67" s="42" t="s">
        <v>226</v>
      </c>
      <c r="AN67" s="42" t="s">
        <v>227</v>
      </c>
      <c r="AO67" s="42" t="s">
        <v>228</v>
      </c>
      <c r="AP67" s="42" t="s">
        <v>229</v>
      </c>
      <c r="AQ67" s="42">
        <v>17028</v>
      </c>
      <c r="AR67" s="42" t="s">
        <v>230</v>
      </c>
      <c r="AS67" s="42" t="str">
        <f>RIGHT(VLOOKUP(C67,'Listes déroulantes'!A:N,14,FALSE),11)</f>
        <v>89045644093</v>
      </c>
      <c r="AT67" s="42" t="s">
        <v>231</v>
      </c>
      <c r="AU67" s="42" t="s">
        <v>232</v>
      </c>
      <c r="AV67" s="42" t="s">
        <v>232</v>
      </c>
      <c r="AW67" s="42" t="str">
        <f>VLOOKUP(C67,'Listes déroulantes'!A:K,10,FALSE)</f>
        <v>DC06983215</v>
      </c>
      <c r="AX67" s="42" t="str">
        <f>VLOOKUP(C67,'Listes déroulantes'!A:L,12,FALSE)</f>
        <v>CMBRFR2BARK</v>
      </c>
      <c r="AY67" s="42" t="str">
        <f>VLOOKUP(C67,'Listes déroulantes'!A:M,13,FALSE)</f>
        <v xml:space="preserve">FR76 1558 9297 5300 2819 2724 052 </v>
      </c>
      <c r="AZ67" s="42" t="str">
        <f>REPT(0,12-LEN(SUBSTITUTE(VLOOKUP(C67,'Listes déroulantes'!A:P,16,FALSE), ".", "")))&amp;SUBSTITUTE(VLOOKUP(C67,'Listes déroulantes'!A:P,16,FALSE), ".", "")</f>
        <v>000000000000</v>
      </c>
      <c r="BA67" s="42" t="str">
        <f t="shared" si="2"/>
        <v>O</v>
      </c>
      <c r="BB67" s="42" t="s">
        <v>427</v>
      </c>
      <c r="BC67" s="42" t="s">
        <v>235</v>
      </c>
      <c r="BD67" s="42" t="s">
        <v>236</v>
      </c>
      <c r="BE67" s="42" t="str">
        <f>VLOOKUP(C67,'Listes déroulantes'!A:G,7,FALSE)</f>
        <v xml:space="preserve">C0009999                      </v>
      </c>
      <c r="BF67" s="43" t="str">
        <f>VLOOKUP(C67,'Listes déroulantes'!A:N,6,FALSE)</f>
        <v>A</v>
      </c>
      <c r="BG67" s="42" t="s">
        <v>238</v>
      </c>
    </row>
    <row r="68" spans="1:59" x14ac:dyDescent="0.25">
      <c r="A68" s="31" t="s">
        <v>315</v>
      </c>
      <c r="B6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25089045644093721SAS MONEXT                      260 RUE CLAUDE NICOL                                                                            13290AIX EN PROVENCE            25017028922828904564409300000000000000000000DC06983215CMBRFR2BARKFR76 1558 9297 5300 2819 2724 052 000000000000O0122O000C0009999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8" s="26" t="s">
        <v>33</v>
      </c>
      <c r="D68" s="26" t="s">
        <v>32</v>
      </c>
      <c r="E68" s="41" t="s">
        <v>243</v>
      </c>
      <c r="F68" s="42" t="s">
        <v>217</v>
      </c>
      <c r="G68" s="42" t="s">
        <v>218</v>
      </c>
      <c r="H68" s="42" t="s">
        <v>58</v>
      </c>
      <c r="I68" s="42" t="s">
        <v>36</v>
      </c>
      <c r="J68" s="47" t="s">
        <v>499</v>
      </c>
      <c r="K68" s="42" t="str">
        <f>VLOOKUP(C68,'Listes déroulantes'!A:D,4,FALSE)</f>
        <v>9255001</v>
      </c>
      <c r="L68" s="42" t="str">
        <f>VLOOKUP(C68,'Listes déroulantes'!A:C,3,FALSE)</f>
        <v>50318500100032</v>
      </c>
      <c r="M68" s="42" t="s">
        <v>58</v>
      </c>
      <c r="N68" s="42" t="s">
        <v>221</v>
      </c>
      <c r="O68" s="42" t="s">
        <v>292</v>
      </c>
      <c r="P68" s="42">
        <f>VLOOKUP(C68,'Listes déroulantes'!A:O,15,FALSE)</f>
        <v>8641</v>
      </c>
      <c r="Q68" s="42" t="s">
        <v>498</v>
      </c>
      <c r="R68" s="42" t="str">
        <f>IF(VLOOKUP(C68,'Listes déroulantes'!A:H,8,FALSE)="VAD  ","V"," ")</f>
        <v xml:space="preserve"> </v>
      </c>
      <c r="S68" s="42" t="str">
        <f>IF(VLOOKUP(C68,'Listes déroulantes'!A:H,6,FALSE)="PDPSC","1"," ")</f>
        <v xml:space="preserve"> </v>
      </c>
      <c r="T68" s="42" t="s">
        <v>223</v>
      </c>
      <c r="U68" s="42" t="s">
        <v>223</v>
      </c>
      <c r="V68" s="42" t="s">
        <v>223</v>
      </c>
      <c r="W68" s="42" t="s">
        <v>223</v>
      </c>
      <c r="X68" s="42" t="str">
        <f>LEFT(VLOOKUP(C68,'Listes déroulantes'!A:I,9,FALSE),16)</f>
        <v xml:space="preserve">MONEXT          </v>
      </c>
      <c r="Y68" s="42" t="s">
        <v>224</v>
      </c>
      <c r="Z68" s="42" t="s">
        <v>225</v>
      </c>
      <c r="AA68" s="42" t="str">
        <f>VLOOKUP(C68,'Listes déroulantes'!A:B,2,FALSE)</f>
        <v xml:space="preserve">SAS MONEXT                      </v>
      </c>
      <c r="AB68" s="42" t="str">
        <f>VLOOKUP(C68,'Listes déroulantes'!A:E,5,FALSE)</f>
        <v xml:space="preserve">260 RUE CLAUDE NICOL            </v>
      </c>
      <c r="AC68" s="42" t="s">
        <v>226</v>
      </c>
      <c r="AD68" s="42" t="s">
        <v>226</v>
      </c>
      <c r="AE68" s="42" t="s">
        <v>227</v>
      </c>
      <c r="AF68" s="42" t="s">
        <v>228</v>
      </c>
      <c r="AG68" s="42" t="s">
        <v>229</v>
      </c>
      <c r="AH68" s="48">
        <v>8904564409372</v>
      </c>
      <c r="AI68" s="42" t="s">
        <v>222</v>
      </c>
      <c r="AJ68" s="42" t="str">
        <f>VLOOKUP(C68,'Listes déroulantes'!A:B,2,FALSE)</f>
        <v xml:space="preserve">SAS MONEXT                      </v>
      </c>
      <c r="AK68" s="42" t="str">
        <f>VLOOKUP(C68,'Listes déroulantes'!A:G,5,FALSE)</f>
        <v xml:space="preserve">260 RUE CLAUDE NICOL            </v>
      </c>
      <c r="AL68" s="42" t="s">
        <v>226</v>
      </c>
      <c r="AM68" s="42" t="s">
        <v>226</v>
      </c>
      <c r="AN68" s="42" t="s">
        <v>227</v>
      </c>
      <c r="AO68" s="42" t="s">
        <v>228</v>
      </c>
      <c r="AP68" s="42" t="s">
        <v>229</v>
      </c>
      <c r="AQ68" s="42">
        <v>17028</v>
      </c>
      <c r="AR68" s="42" t="s">
        <v>230</v>
      </c>
      <c r="AS68" s="42" t="str">
        <f>RIGHT(VLOOKUP(C68,'Listes déroulantes'!A:N,14,FALSE),11)</f>
        <v>89045644093</v>
      </c>
      <c r="AT68" s="42" t="s">
        <v>231</v>
      </c>
      <c r="AU68" s="42" t="s">
        <v>232</v>
      </c>
      <c r="AV68" s="42" t="s">
        <v>232</v>
      </c>
      <c r="AW68" s="42" t="str">
        <f>VLOOKUP(C68,'Listes déroulantes'!A:K,10,FALSE)</f>
        <v>DC06983215</v>
      </c>
      <c r="AX68" s="42" t="str">
        <f>VLOOKUP(C68,'Listes déroulantes'!A:L,12,FALSE)</f>
        <v>CMBRFR2BARK</v>
      </c>
      <c r="AY68" s="42" t="str">
        <f>VLOOKUP(C68,'Listes déroulantes'!A:M,13,FALSE)</f>
        <v xml:space="preserve">FR76 1558 9297 5300 2819 2724 052 </v>
      </c>
      <c r="AZ68" s="42" t="str">
        <f>REPT(0,12-LEN(SUBSTITUTE(VLOOKUP(C68,'Listes déroulantes'!A:P,16,FALSE), ".", "")))&amp;SUBSTITUTE(VLOOKUP(C68,'Listes déroulantes'!A:P,16,FALSE), ".", "")</f>
        <v>000000000000</v>
      </c>
      <c r="BA68" s="42" t="str">
        <f t="shared" si="2"/>
        <v>O</v>
      </c>
      <c r="BB68" s="42" t="s">
        <v>428</v>
      </c>
      <c r="BC68" s="42" t="s">
        <v>235</v>
      </c>
      <c r="BD68" s="42" t="s">
        <v>236</v>
      </c>
      <c r="BE68" s="42" t="str">
        <f>VLOOKUP(C68,'Listes déroulantes'!A:G,7,FALSE)</f>
        <v xml:space="preserve">C0009999                      </v>
      </c>
      <c r="BF68" s="43" t="str">
        <f>VLOOKUP(C68,'Listes déroulantes'!A:N,6,FALSE)</f>
        <v>A</v>
      </c>
      <c r="BG68" s="42" t="s">
        <v>238</v>
      </c>
    </row>
    <row r="69" spans="1:59" x14ac:dyDescent="0.25">
      <c r="A69" s="31" t="s">
        <v>316</v>
      </c>
      <c r="B6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25089045644093731SAS MONEXT                      260 RUE CLAUDE NICOL                                                                            13290AIX EN PROVENCE            25017028922828904564409300000000000000000000DC06983215CMBRFR2BARKFR76 1558 9297 5300 2819 2724 052 000000000000O0123O000C0009999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9" s="26" t="s">
        <v>33</v>
      </c>
      <c r="D69" s="26" t="s">
        <v>32</v>
      </c>
      <c r="E69" s="41" t="s">
        <v>243</v>
      </c>
      <c r="F69" s="42" t="s">
        <v>217</v>
      </c>
      <c r="G69" s="42" t="s">
        <v>218</v>
      </c>
      <c r="H69" s="42" t="s">
        <v>58</v>
      </c>
      <c r="I69" s="42" t="s">
        <v>36</v>
      </c>
      <c r="J69" s="47" t="s">
        <v>499</v>
      </c>
      <c r="K69" s="42" t="str">
        <f>VLOOKUP(C69,'Listes déroulantes'!A:D,4,FALSE)</f>
        <v>9255001</v>
      </c>
      <c r="L69" s="42" t="str">
        <f>VLOOKUP(C69,'Listes déroulantes'!A:C,3,FALSE)</f>
        <v>50318500100032</v>
      </c>
      <c r="M69" s="42" t="s">
        <v>58</v>
      </c>
      <c r="N69" s="42" t="s">
        <v>221</v>
      </c>
      <c r="O69" s="42" t="s">
        <v>292</v>
      </c>
      <c r="P69" s="42">
        <f>VLOOKUP(C69,'Listes déroulantes'!A:O,15,FALSE)</f>
        <v>8641</v>
      </c>
      <c r="Q69" s="42" t="s">
        <v>498</v>
      </c>
      <c r="R69" s="42" t="str">
        <f>IF(VLOOKUP(C69,'Listes déroulantes'!A:H,8,FALSE)="VAD  ","V"," ")</f>
        <v xml:space="preserve"> </v>
      </c>
      <c r="S69" s="42" t="str">
        <f>IF(VLOOKUP(C69,'Listes déroulantes'!A:H,6,FALSE)="PDPSC","1"," ")</f>
        <v xml:space="preserve"> </v>
      </c>
      <c r="T69" s="42" t="s">
        <v>223</v>
      </c>
      <c r="U69" s="42" t="s">
        <v>223</v>
      </c>
      <c r="V69" s="42" t="s">
        <v>223</v>
      </c>
      <c r="W69" s="42" t="s">
        <v>223</v>
      </c>
      <c r="X69" s="42" t="str">
        <f>LEFT(VLOOKUP(C69,'Listes déroulantes'!A:I,9,FALSE),16)</f>
        <v xml:space="preserve">MONEXT          </v>
      </c>
      <c r="Y69" s="42" t="s">
        <v>224</v>
      </c>
      <c r="Z69" s="42" t="s">
        <v>225</v>
      </c>
      <c r="AA69" s="42" t="str">
        <f>VLOOKUP(C69,'Listes déroulantes'!A:B,2,FALSE)</f>
        <v xml:space="preserve">SAS MONEXT                      </v>
      </c>
      <c r="AB69" s="42" t="str">
        <f>VLOOKUP(C69,'Listes déroulantes'!A:E,5,FALSE)</f>
        <v xml:space="preserve">260 RUE CLAUDE NICOL            </v>
      </c>
      <c r="AC69" s="42" t="s">
        <v>226</v>
      </c>
      <c r="AD69" s="42" t="s">
        <v>226</v>
      </c>
      <c r="AE69" s="42" t="s">
        <v>227</v>
      </c>
      <c r="AF69" s="42" t="s">
        <v>228</v>
      </c>
      <c r="AG69" s="42" t="s">
        <v>229</v>
      </c>
      <c r="AH69" s="48">
        <v>8904564409373</v>
      </c>
      <c r="AI69" s="42" t="s">
        <v>222</v>
      </c>
      <c r="AJ69" s="42" t="str">
        <f>VLOOKUP(C69,'Listes déroulantes'!A:B,2,FALSE)</f>
        <v xml:space="preserve">SAS MONEXT                      </v>
      </c>
      <c r="AK69" s="42" t="str">
        <f>VLOOKUP(C69,'Listes déroulantes'!A:G,5,FALSE)</f>
        <v xml:space="preserve">260 RUE CLAUDE NICOL            </v>
      </c>
      <c r="AL69" s="42" t="s">
        <v>226</v>
      </c>
      <c r="AM69" s="42" t="s">
        <v>226</v>
      </c>
      <c r="AN69" s="42" t="s">
        <v>227</v>
      </c>
      <c r="AO69" s="42" t="s">
        <v>228</v>
      </c>
      <c r="AP69" s="42" t="s">
        <v>229</v>
      </c>
      <c r="AQ69" s="42">
        <v>17028</v>
      </c>
      <c r="AR69" s="42" t="s">
        <v>230</v>
      </c>
      <c r="AS69" s="42" t="str">
        <f>RIGHT(VLOOKUP(C69,'Listes déroulantes'!A:N,14,FALSE),11)</f>
        <v>89045644093</v>
      </c>
      <c r="AT69" s="42" t="s">
        <v>231</v>
      </c>
      <c r="AU69" s="42" t="s">
        <v>232</v>
      </c>
      <c r="AV69" s="42" t="s">
        <v>232</v>
      </c>
      <c r="AW69" s="42" t="str">
        <f>VLOOKUP(C69,'Listes déroulantes'!A:K,10,FALSE)</f>
        <v>DC06983215</v>
      </c>
      <c r="AX69" s="42" t="str">
        <f>VLOOKUP(C69,'Listes déroulantes'!A:L,12,FALSE)</f>
        <v>CMBRFR2BARK</v>
      </c>
      <c r="AY69" s="42" t="str">
        <f>VLOOKUP(C69,'Listes déroulantes'!A:M,13,FALSE)</f>
        <v xml:space="preserve">FR76 1558 9297 5300 2819 2724 052 </v>
      </c>
      <c r="AZ69" s="42" t="str">
        <f>REPT(0,12-LEN(SUBSTITUTE(VLOOKUP(C69,'Listes déroulantes'!A:P,16,FALSE), ".", "")))&amp;SUBSTITUTE(VLOOKUP(C69,'Listes déroulantes'!A:P,16,FALSE), ".", "")</f>
        <v>000000000000</v>
      </c>
      <c r="BA69" s="42" t="str">
        <f t="shared" si="2"/>
        <v>O</v>
      </c>
      <c r="BB69" s="42" t="s">
        <v>429</v>
      </c>
      <c r="BC69" s="42" t="s">
        <v>235</v>
      </c>
      <c r="BD69" s="42" t="s">
        <v>236</v>
      </c>
      <c r="BE69" s="42" t="str">
        <f>VLOOKUP(C69,'Listes déroulantes'!A:G,7,FALSE)</f>
        <v xml:space="preserve">C0009999                      </v>
      </c>
      <c r="BF69" s="43" t="str">
        <f>VLOOKUP(C69,'Listes déroulantes'!A:N,6,FALSE)</f>
        <v>A</v>
      </c>
      <c r="BG69" s="42" t="s">
        <v>238</v>
      </c>
    </row>
    <row r="70" spans="1:59" x14ac:dyDescent="0.25">
      <c r="A70" s="31" t="s">
        <v>317</v>
      </c>
      <c r="B7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25089045644093741SAS MONEXT                      260 RUE CLAUDE NICOL                                                                            13290AIX EN PROVENCE            25017028922828904564409300000000000000000000DC06983215CMBRFR2BARKFR76 1558 9297 5300 2819 2724 052 000000000000O0124O000C0009999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0" s="26" t="s">
        <v>33</v>
      </c>
      <c r="D70" s="26" t="s">
        <v>32</v>
      </c>
      <c r="E70" s="41" t="s">
        <v>243</v>
      </c>
      <c r="F70" s="42" t="s">
        <v>217</v>
      </c>
      <c r="G70" s="42" t="s">
        <v>218</v>
      </c>
      <c r="H70" s="42" t="s">
        <v>58</v>
      </c>
      <c r="I70" s="42" t="s">
        <v>36</v>
      </c>
      <c r="J70" s="47" t="s">
        <v>499</v>
      </c>
      <c r="K70" s="42" t="str">
        <f>VLOOKUP(C70,'Listes déroulantes'!A:D,4,FALSE)</f>
        <v>9255001</v>
      </c>
      <c r="L70" s="42" t="str">
        <f>VLOOKUP(C70,'Listes déroulantes'!A:C,3,FALSE)</f>
        <v>50318500100032</v>
      </c>
      <c r="M70" s="42" t="s">
        <v>58</v>
      </c>
      <c r="N70" s="42" t="s">
        <v>221</v>
      </c>
      <c r="O70" s="42" t="s">
        <v>292</v>
      </c>
      <c r="P70" s="42">
        <f>VLOOKUP(C70,'Listes déroulantes'!A:O,15,FALSE)</f>
        <v>8641</v>
      </c>
      <c r="Q70" s="42" t="s">
        <v>498</v>
      </c>
      <c r="R70" s="42" t="str">
        <f>IF(VLOOKUP(C70,'Listes déroulantes'!A:H,8,FALSE)="VAD  ","V"," ")</f>
        <v xml:space="preserve"> </v>
      </c>
      <c r="S70" s="42" t="str">
        <f>IF(VLOOKUP(C70,'Listes déroulantes'!A:H,6,FALSE)="PDPSC","1"," ")</f>
        <v xml:space="preserve"> </v>
      </c>
      <c r="T70" s="42" t="s">
        <v>223</v>
      </c>
      <c r="U70" s="42" t="s">
        <v>223</v>
      </c>
      <c r="V70" s="42" t="s">
        <v>223</v>
      </c>
      <c r="W70" s="42" t="s">
        <v>223</v>
      </c>
      <c r="X70" s="42" t="str">
        <f>LEFT(VLOOKUP(C70,'Listes déroulantes'!A:I,9,FALSE),16)</f>
        <v xml:space="preserve">MONEXT          </v>
      </c>
      <c r="Y70" s="42" t="s">
        <v>224</v>
      </c>
      <c r="Z70" s="42" t="s">
        <v>225</v>
      </c>
      <c r="AA70" s="42" t="str">
        <f>VLOOKUP(C70,'Listes déroulantes'!A:B,2,FALSE)</f>
        <v xml:space="preserve">SAS MONEXT                      </v>
      </c>
      <c r="AB70" s="42" t="str">
        <f>VLOOKUP(C70,'Listes déroulantes'!A:E,5,FALSE)</f>
        <v xml:space="preserve">260 RUE CLAUDE NICOL            </v>
      </c>
      <c r="AC70" s="42" t="s">
        <v>226</v>
      </c>
      <c r="AD70" s="42" t="s">
        <v>226</v>
      </c>
      <c r="AE70" s="42" t="s">
        <v>227</v>
      </c>
      <c r="AF70" s="42" t="s">
        <v>228</v>
      </c>
      <c r="AG70" s="42" t="s">
        <v>229</v>
      </c>
      <c r="AH70" s="48">
        <v>8904564409374</v>
      </c>
      <c r="AI70" s="42" t="s">
        <v>222</v>
      </c>
      <c r="AJ70" s="42" t="str">
        <f>VLOOKUP(C70,'Listes déroulantes'!A:B,2,FALSE)</f>
        <v xml:space="preserve">SAS MONEXT                      </v>
      </c>
      <c r="AK70" s="42" t="str">
        <f>VLOOKUP(C70,'Listes déroulantes'!A:G,5,FALSE)</f>
        <v xml:space="preserve">260 RUE CLAUDE NICOL            </v>
      </c>
      <c r="AL70" s="42" t="s">
        <v>226</v>
      </c>
      <c r="AM70" s="42" t="s">
        <v>226</v>
      </c>
      <c r="AN70" s="42" t="s">
        <v>227</v>
      </c>
      <c r="AO70" s="42" t="s">
        <v>228</v>
      </c>
      <c r="AP70" s="42" t="s">
        <v>229</v>
      </c>
      <c r="AQ70" s="42">
        <v>17028</v>
      </c>
      <c r="AR70" s="42" t="s">
        <v>230</v>
      </c>
      <c r="AS70" s="42" t="str">
        <f>RIGHT(VLOOKUP(C70,'Listes déroulantes'!A:N,14,FALSE),11)</f>
        <v>89045644093</v>
      </c>
      <c r="AT70" s="42" t="s">
        <v>231</v>
      </c>
      <c r="AU70" s="42" t="s">
        <v>232</v>
      </c>
      <c r="AV70" s="42" t="s">
        <v>232</v>
      </c>
      <c r="AW70" s="42" t="str">
        <f>VLOOKUP(C70,'Listes déroulantes'!A:K,10,FALSE)</f>
        <v>DC06983215</v>
      </c>
      <c r="AX70" s="42" t="str">
        <f>VLOOKUP(C70,'Listes déroulantes'!A:L,12,FALSE)</f>
        <v>CMBRFR2BARK</v>
      </c>
      <c r="AY70" s="42" t="str">
        <f>VLOOKUP(C70,'Listes déroulantes'!A:M,13,FALSE)</f>
        <v xml:space="preserve">FR76 1558 9297 5300 2819 2724 052 </v>
      </c>
      <c r="AZ70" s="42" t="str">
        <f>REPT(0,12-LEN(SUBSTITUTE(VLOOKUP(C70,'Listes déroulantes'!A:P,16,FALSE), ".", "")))&amp;SUBSTITUTE(VLOOKUP(C70,'Listes déroulantes'!A:P,16,FALSE), ".", "")</f>
        <v>000000000000</v>
      </c>
      <c r="BA70" s="42" t="str">
        <f t="shared" si="2"/>
        <v>O</v>
      </c>
      <c r="BB70" s="42" t="s">
        <v>430</v>
      </c>
      <c r="BC70" s="42" t="s">
        <v>235</v>
      </c>
      <c r="BD70" s="42" t="s">
        <v>236</v>
      </c>
      <c r="BE70" s="42" t="str">
        <f>VLOOKUP(C70,'Listes déroulantes'!A:G,7,FALSE)</f>
        <v xml:space="preserve">C0009999                      </v>
      </c>
      <c r="BF70" s="43" t="str">
        <f>VLOOKUP(C70,'Listes déroulantes'!A:N,6,FALSE)</f>
        <v>A</v>
      </c>
      <c r="BG70" s="42" t="s">
        <v>238</v>
      </c>
    </row>
    <row r="71" spans="1:59" x14ac:dyDescent="0.25">
      <c r="A71" s="31" t="s">
        <v>318</v>
      </c>
      <c r="B7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25089045644093751SAS MONEXT                      260 RUE CLAUDE NICOL                                                                            13290AIX EN PROVENCE            25017028922828904564409300000000000000000000DC06983215CMBRFR2BARKFR76 1558 9297 5300 2819 2724 052 000000000000O0125O000C0009999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1" s="26" t="s">
        <v>33</v>
      </c>
      <c r="D71" s="26" t="s">
        <v>32</v>
      </c>
      <c r="E71" s="41" t="s">
        <v>243</v>
      </c>
      <c r="F71" s="42" t="s">
        <v>217</v>
      </c>
      <c r="G71" s="42" t="s">
        <v>218</v>
      </c>
      <c r="H71" s="42" t="s">
        <v>58</v>
      </c>
      <c r="I71" s="42" t="s">
        <v>36</v>
      </c>
      <c r="J71" s="47" t="s">
        <v>499</v>
      </c>
      <c r="K71" s="42" t="str">
        <f>VLOOKUP(C71,'Listes déroulantes'!A:D,4,FALSE)</f>
        <v>9255001</v>
      </c>
      <c r="L71" s="42" t="str">
        <f>VLOOKUP(C71,'Listes déroulantes'!A:C,3,FALSE)</f>
        <v>50318500100032</v>
      </c>
      <c r="M71" s="42" t="s">
        <v>58</v>
      </c>
      <c r="N71" s="42" t="s">
        <v>221</v>
      </c>
      <c r="O71" s="42" t="s">
        <v>292</v>
      </c>
      <c r="P71" s="42">
        <f>VLOOKUP(C71,'Listes déroulantes'!A:O,15,FALSE)</f>
        <v>8641</v>
      </c>
      <c r="Q71" s="42" t="s">
        <v>498</v>
      </c>
      <c r="R71" s="42" t="str">
        <f>IF(VLOOKUP(C71,'Listes déroulantes'!A:H,8,FALSE)="VAD  ","V"," ")</f>
        <v xml:space="preserve"> </v>
      </c>
      <c r="S71" s="42" t="str">
        <f>IF(VLOOKUP(C71,'Listes déroulantes'!A:H,6,FALSE)="PDPSC","1"," ")</f>
        <v xml:space="preserve"> </v>
      </c>
      <c r="T71" s="42" t="s">
        <v>223</v>
      </c>
      <c r="U71" s="42" t="s">
        <v>223</v>
      </c>
      <c r="V71" s="42" t="s">
        <v>223</v>
      </c>
      <c r="W71" s="42" t="s">
        <v>223</v>
      </c>
      <c r="X71" s="42" t="str">
        <f>LEFT(VLOOKUP(C71,'Listes déroulantes'!A:I,9,FALSE),16)</f>
        <v xml:space="preserve">MONEXT          </v>
      </c>
      <c r="Y71" s="42" t="s">
        <v>224</v>
      </c>
      <c r="Z71" s="42" t="s">
        <v>225</v>
      </c>
      <c r="AA71" s="42" t="str">
        <f>VLOOKUP(C71,'Listes déroulantes'!A:B,2,FALSE)</f>
        <v xml:space="preserve">SAS MONEXT                      </v>
      </c>
      <c r="AB71" s="42" t="str">
        <f>VLOOKUP(C71,'Listes déroulantes'!A:E,5,FALSE)</f>
        <v xml:space="preserve">260 RUE CLAUDE NICOL            </v>
      </c>
      <c r="AC71" s="42" t="s">
        <v>226</v>
      </c>
      <c r="AD71" s="42" t="s">
        <v>226</v>
      </c>
      <c r="AE71" s="42" t="s">
        <v>227</v>
      </c>
      <c r="AF71" s="42" t="s">
        <v>228</v>
      </c>
      <c r="AG71" s="42" t="s">
        <v>229</v>
      </c>
      <c r="AH71" s="48">
        <v>8904564409375</v>
      </c>
      <c r="AI71" s="42" t="s">
        <v>222</v>
      </c>
      <c r="AJ71" s="42" t="str">
        <f>VLOOKUP(C71,'Listes déroulantes'!A:B,2,FALSE)</f>
        <v xml:space="preserve">SAS MONEXT                      </v>
      </c>
      <c r="AK71" s="42" t="str">
        <f>VLOOKUP(C71,'Listes déroulantes'!A:G,5,FALSE)</f>
        <v xml:space="preserve">260 RUE CLAUDE NICOL            </v>
      </c>
      <c r="AL71" s="42" t="s">
        <v>226</v>
      </c>
      <c r="AM71" s="42" t="s">
        <v>226</v>
      </c>
      <c r="AN71" s="42" t="s">
        <v>227</v>
      </c>
      <c r="AO71" s="42" t="s">
        <v>228</v>
      </c>
      <c r="AP71" s="42" t="s">
        <v>229</v>
      </c>
      <c r="AQ71" s="42">
        <v>17028</v>
      </c>
      <c r="AR71" s="42" t="s">
        <v>230</v>
      </c>
      <c r="AS71" s="42" t="str">
        <f>RIGHT(VLOOKUP(C71,'Listes déroulantes'!A:N,14,FALSE),11)</f>
        <v>89045644093</v>
      </c>
      <c r="AT71" s="42" t="s">
        <v>231</v>
      </c>
      <c r="AU71" s="42" t="s">
        <v>232</v>
      </c>
      <c r="AV71" s="42" t="s">
        <v>232</v>
      </c>
      <c r="AW71" s="42" t="str">
        <f>VLOOKUP(C71,'Listes déroulantes'!A:K,10,FALSE)</f>
        <v>DC06983215</v>
      </c>
      <c r="AX71" s="42" t="str">
        <f>VLOOKUP(C71,'Listes déroulantes'!A:L,12,FALSE)</f>
        <v>CMBRFR2BARK</v>
      </c>
      <c r="AY71" s="42" t="str">
        <f>VLOOKUP(C71,'Listes déroulantes'!A:M,13,FALSE)</f>
        <v xml:space="preserve">FR76 1558 9297 5300 2819 2724 052 </v>
      </c>
      <c r="AZ71" s="42" t="str">
        <f>REPT(0,12-LEN(SUBSTITUTE(VLOOKUP(C71,'Listes déroulantes'!A:P,16,FALSE), ".", "")))&amp;SUBSTITUTE(VLOOKUP(C71,'Listes déroulantes'!A:P,16,FALSE), ".", "")</f>
        <v>000000000000</v>
      </c>
      <c r="BA71" s="42" t="str">
        <f t="shared" si="2"/>
        <v>O</v>
      </c>
      <c r="BB71" s="42" t="s">
        <v>431</v>
      </c>
      <c r="BC71" s="42" t="s">
        <v>235</v>
      </c>
      <c r="BD71" s="42" t="s">
        <v>236</v>
      </c>
      <c r="BE71" s="42" t="str">
        <f>VLOOKUP(C71,'Listes déroulantes'!A:G,7,FALSE)</f>
        <v xml:space="preserve">C0009999                      </v>
      </c>
      <c r="BF71" s="43" t="str">
        <f>VLOOKUP(C71,'Listes déroulantes'!A:N,6,FALSE)</f>
        <v>A</v>
      </c>
      <c r="BG71" s="42" t="s">
        <v>238</v>
      </c>
    </row>
    <row r="72" spans="1:59" x14ac:dyDescent="0.25">
      <c r="A72" s="31" t="s">
        <v>319</v>
      </c>
      <c r="B72" s="27" t="str">
        <f t="shared" ref="B72:B102" si="3">CONCATENATE(F72,G72,H72,I72,J72,K72,L72,M72,N72,O72,P72,Q72,R72,S72,T72,U72,V72,W72,X72,Y72,Z72,AA72,AB72,AC72,AD72,AE72,AF72,AG72,AH72,AI72,AJ72,AK72,AL72,AM72,AN72,AO72,AP72,AQ72,AR72,AS72,AT72,AU72,AV72,AW72,AX72,AY72,AZ72,BA72,BB72,BC72,BD72,BE72,BF72,BG72)</f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25089045644093761SAS MONEXT                      260 RUE CLAUDE NICOL                                                                            13290AIX EN PROVENCE            25017028922828904564409300000000000000000000DC06983215CMBRFR2BARKFR76 1558 9297 5300 2819 2724 052 000000000000O0126O000C0009999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2" s="26" t="s">
        <v>33</v>
      </c>
      <c r="D72" s="26" t="s">
        <v>32</v>
      </c>
      <c r="E72" s="41" t="s">
        <v>243</v>
      </c>
      <c r="F72" s="42" t="s">
        <v>217</v>
      </c>
      <c r="G72" s="42" t="s">
        <v>218</v>
      </c>
      <c r="H72" s="42" t="s">
        <v>58</v>
      </c>
      <c r="I72" s="42" t="s">
        <v>36</v>
      </c>
      <c r="J72" s="47" t="s">
        <v>499</v>
      </c>
      <c r="K72" s="42" t="str">
        <f>VLOOKUP(C72,'Listes déroulantes'!A:D,4,FALSE)</f>
        <v>9255001</v>
      </c>
      <c r="L72" s="42" t="str">
        <f>VLOOKUP(C72,'Listes déroulantes'!A:C,3,FALSE)</f>
        <v>50318500100032</v>
      </c>
      <c r="M72" s="42" t="s">
        <v>58</v>
      </c>
      <c r="N72" s="42" t="s">
        <v>221</v>
      </c>
      <c r="O72" s="42" t="s">
        <v>292</v>
      </c>
      <c r="P72" s="42">
        <f>VLOOKUP(C72,'Listes déroulantes'!A:O,15,FALSE)</f>
        <v>8641</v>
      </c>
      <c r="Q72" s="42" t="s">
        <v>498</v>
      </c>
      <c r="R72" s="42" t="str">
        <f>IF(VLOOKUP(C72,'Listes déroulantes'!A:H,8,FALSE)="VAD  ","V"," ")</f>
        <v xml:space="preserve"> </v>
      </c>
      <c r="S72" s="42" t="str">
        <f>IF(VLOOKUP(C72,'Listes déroulantes'!A:H,6,FALSE)="PDPSC","1"," ")</f>
        <v xml:space="preserve"> </v>
      </c>
      <c r="T72" s="42" t="s">
        <v>223</v>
      </c>
      <c r="U72" s="42" t="s">
        <v>223</v>
      </c>
      <c r="V72" s="42" t="s">
        <v>223</v>
      </c>
      <c r="W72" s="42" t="s">
        <v>223</v>
      </c>
      <c r="X72" s="42" t="str">
        <f>LEFT(VLOOKUP(C72,'Listes déroulantes'!A:I,9,FALSE),16)</f>
        <v xml:space="preserve">MONEXT          </v>
      </c>
      <c r="Y72" s="42" t="s">
        <v>224</v>
      </c>
      <c r="Z72" s="42" t="s">
        <v>225</v>
      </c>
      <c r="AA72" s="42" t="str">
        <f>VLOOKUP(C72,'Listes déroulantes'!A:B,2,FALSE)</f>
        <v xml:space="preserve">SAS MONEXT                      </v>
      </c>
      <c r="AB72" s="42" t="str">
        <f>VLOOKUP(C72,'Listes déroulantes'!A:E,5,FALSE)</f>
        <v xml:space="preserve">260 RUE CLAUDE NICOL            </v>
      </c>
      <c r="AC72" s="42" t="s">
        <v>226</v>
      </c>
      <c r="AD72" s="42" t="s">
        <v>226</v>
      </c>
      <c r="AE72" s="42" t="s">
        <v>227</v>
      </c>
      <c r="AF72" s="42" t="s">
        <v>228</v>
      </c>
      <c r="AG72" s="42" t="s">
        <v>229</v>
      </c>
      <c r="AH72" s="48">
        <v>8904564409376</v>
      </c>
      <c r="AI72" s="42" t="s">
        <v>222</v>
      </c>
      <c r="AJ72" s="42" t="str">
        <f>VLOOKUP(C72,'Listes déroulantes'!A:B,2,FALSE)</f>
        <v xml:space="preserve">SAS MONEXT                      </v>
      </c>
      <c r="AK72" s="42" t="str">
        <f>VLOOKUP(C72,'Listes déroulantes'!A:G,5,FALSE)</f>
        <v xml:space="preserve">260 RUE CLAUDE NICOL            </v>
      </c>
      <c r="AL72" s="42" t="s">
        <v>226</v>
      </c>
      <c r="AM72" s="42" t="s">
        <v>226</v>
      </c>
      <c r="AN72" s="42" t="s">
        <v>227</v>
      </c>
      <c r="AO72" s="42" t="s">
        <v>228</v>
      </c>
      <c r="AP72" s="42" t="s">
        <v>229</v>
      </c>
      <c r="AQ72" s="42">
        <v>17028</v>
      </c>
      <c r="AR72" s="42" t="s">
        <v>230</v>
      </c>
      <c r="AS72" s="42" t="str">
        <f>RIGHT(VLOOKUP(C72,'Listes déroulantes'!A:N,14,FALSE),11)</f>
        <v>89045644093</v>
      </c>
      <c r="AT72" s="42" t="s">
        <v>231</v>
      </c>
      <c r="AU72" s="42" t="s">
        <v>232</v>
      </c>
      <c r="AV72" s="42" t="s">
        <v>232</v>
      </c>
      <c r="AW72" s="42" t="str">
        <f>VLOOKUP(C72,'Listes déroulantes'!A:K,10,FALSE)</f>
        <v>DC06983215</v>
      </c>
      <c r="AX72" s="42" t="str">
        <f>VLOOKUP(C72,'Listes déroulantes'!A:L,12,FALSE)</f>
        <v>CMBRFR2BARK</v>
      </c>
      <c r="AY72" s="42" t="str">
        <f>VLOOKUP(C72,'Listes déroulantes'!A:M,13,FALSE)</f>
        <v xml:space="preserve">FR76 1558 9297 5300 2819 2724 052 </v>
      </c>
      <c r="AZ72" s="42" t="str">
        <f>REPT(0,12-LEN(SUBSTITUTE(VLOOKUP(C72,'Listes déroulantes'!A:P,16,FALSE), ".", "")))&amp;SUBSTITUTE(VLOOKUP(C72,'Listes déroulantes'!A:P,16,FALSE), ".", "")</f>
        <v>000000000000</v>
      </c>
      <c r="BA72" s="42" t="str">
        <f t="shared" ref="BA72:BA102" si="4">IF(D72="Oui","O","N")</f>
        <v>O</v>
      </c>
      <c r="BB72" s="42" t="s">
        <v>432</v>
      </c>
      <c r="BC72" s="42" t="s">
        <v>235</v>
      </c>
      <c r="BD72" s="42" t="s">
        <v>236</v>
      </c>
      <c r="BE72" s="42" t="str">
        <f>VLOOKUP(C72,'Listes déroulantes'!A:G,7,FALSE)</f>
        <v xml:space="preserve">C0009999                      </v>
      </c>
      <c r="BF72" s="43" t="str">
        <f>VLOOKUP(C72,'Listes déroulantes'!A:N,6,FALSE)</f>
        <v>A</v>
      </c>
      <c r="BG72" s="42" t="s">
        <v>238</v>
      </c>
    </row>
    <row r="73" spans="1:59" x14ac:dyDescent="0.25">
      <c r="A73" s="31" t="s">
        <v>320</v>
      </c>
      <c r="B73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25089045644093771SAS MONEXT                      260 RUE CLAUDE NICOL                                                                            13290AIX EN PROVENCE            25017028922828904564409300000000000000000000DC06983215CMBRFR2BARKFR76 1558 9297 5300 2819 2724 052 000000000000O0127O000C0009999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3" s="26" t="s">
        <v>33</v>
      </c>
      <c r="D73" s="26" t="s">
        <v>32</v>
      </c>
      <c r="E73" s="41" t="s">
        <v>243</v>
      </c>
      <c r="F73" s="42" t="s">
        <v>217</v>
      </c>
      <c r="G73" s="42" t="s">
        <v>218</v>
      </c>
      <c r="H73" s="42" t="s">
        <v>58</v>
      </c>
      <c r="I73" s="42" t="s">
        <v>36</v>
      </c>
      <c r="J73" s="47" t="s">
        <v>499</v>
      </c>
      <c r="K73" s="42" t="str">
        <f>VLOOKUP(C73,'Listes déroulantes'!A:D,4,FALSE)</f>
        <v>9255001</v>
      </c>
      <c r="L73" s="42" t="str">
        <f>VLOOKUP(C73,'Listes déroulantes'!A:C,3,FALSE)</f>
        <v>50318500100032</v>
      </c>
      <c r="M73" s="42" t="s">
        <v>58</v>
      </c>
      <c r="N73" s="42" t="s">
        <v>221</v>
      </c>
      <c r="O73" s="42" t="s">
        <v>292</v>
      </c>
      <c r="P73" s="42">
        <f>VLOOKUP(C73,'Listes déroulantes'!A:O,15,FALSE)</f>
        <v>8641</v>
      </c>
      <c r="Q73" s="42" t="s">
        <v>498</v>
      </c>
      <c r="R73" s="42" t="str">
        <f>IF(VLOOKUP(C73,'Listes déroulantes'!A:H,8,FALSE)="VAD  ","V"," ")</f>
        <v xml:space="preserve"> </v>
      </c>
      <c r="S73" s="42" t="str">
        <f>IF(VLOOKUP(C73,'Listes déroulantes'!A:H,6,FALSE)="PDPSC","1"," ")</f>
        <v xml:space="preserve"> </v>
      </c>
      <c r="T73" s="42" t="s">
        <v>223</v>
      </c>
      <c r="U73" s="42" t="s">
        <v>223</v>
      </c>
      <c r="V73" s="42" t="s">
        <v>223</v>
      </c>
      <c r="W73" s="42" t="s">
        <v>223</v>
      </c>
      <c r="X73" s="42" t="str">
        <f>LEFT(VLOOKUP(C73,'Listes déroulantes'!A:I,9,FALSE),16)</f>
        <v xml:space="preserve">MONEXT          </v>
      </c>
      <c r="Y73" s="42" t="s">
        <v>224</v>
      </c>
      <c r="Z73" s="42" t="s">
        <v>225</v>
      </c>
      <c r="AA73" s="42" t="str">
        <f>VLOOKUP(C73,'Listes déroulantes'!A:B,2,FALSE)</f>
        <v xml:space="preserve">SAS MONEXT                      </v>
      </c>
      <c r="AB73" s="42" t="str">
        <f>VLOOKUP(C73,'Listes déroulantes'!A:E,5,FALSE)</f>
        <v xml:space="preserve">260 RUE CLAUDE NICOL            </v>
      </c>
      <c r="AC73" s="42" t="s">
        <v>226</v>
      </c>
      <c r="AD73" s="42" t="s">
        <v>226</v>
      </c>
      <c r="AE73" s="42" t="s">
        <v>227</v>
      </c>
      <c r="AF73" s="42" t="s">
        <v>228</v>
      </c>
      <c r="AG73" s="42" t="s">
        <v>229</v>
      </c>
      <c r="AH73" s="48">
        <v>8904564409377</v>
      </c>
      <c r="AI73" s="42" t="s">
        <v>222</v>
      </c>
      <c r="AJ73" s="42" t="str">
        <f>VLOOKUP(C73,'Listes déroulantes'!A:B,2,FALSE)</f>
        <v xml:space="preserve">SAS MONEXT                      </v>
      </c>
      <c r="AK73" s="42" t="str">
        <f>VLOOKUP(C73,'Listes déroulantes'!A:G,5,FALSE)</f>
        <v xml:space="preserve">260 RUE CLAUDE NICOL            </v>
      </c>
      <c r="AL73" s="42" t="s">
        <v>226</v>
      </c>
      <c r="AM73" s="42" t="s">
        <v>226</v>
      </c>
      <c r="AN73" s="42" t="s">
        <v>227</v>
      </c>
      <c r="AO73" s="42" t="s">
        <v>228</v>
      </c>
      <c r="AP73" s="42" t="s">
        <v>229</v>
      </c>
      <c r="AQ73" s="42">
        <v>17028</v>
      </c>
      <c r="AR73" s="42" t="s">
        <v>230</v>
      </c>
      <c r="AS73" s="42" t="str">
        <f>RIGHT(VLOOKUP(C73,'Listes déroulantes'!A:N,14,FALSE),11)</f>
        <v>89045644093</v>
      </c>
      <c r="AT73" s="42" t="s">
        <v>231</v>
      </c>
      <c r="AU73" s="42" t="s">
        <v>232</v>
      </c>
      <c r="AV73" s="42" t="s">
        <v>232</v>
      </c>
      <c r="AW73" s="42" t="str">
        <f>VLOOKUP(C73,'Listes déroulantes'!A:K,10,FALSE)</f>
        <v>DC06983215</v>
      </c>
      <c r="AX73" s="42" t="str">
        <f>VLOOKUP(C73,'Listes déroulantes'!A:L,12,FALSE)</f>
        <v>CMBRFR2BARK</v>
      </c>
      <c r="AY73" s="42" t="str">
        <f>VLOOKUP(C73,'Listes déroulantes'!A:M,13,FALSE)</f>
        <v xml:space="preserve">FR76 1558 9297 5300 2819 2724 052 </v>
      </c>
      <c r="AZ73" s="42" t="str">
        <f>REPT(0,12-LEN(SUBSTITUTE(VLOOKUP(C73,'Listes déroulantes'!A:P,16,FALSE), ".", "")))&amp;SUBSTITUTE(VLOOKUP(C73,'Listes déroulantes'!A:P,16,FALSE), ".", "")</f>
        <v>000000000000</v>
      </c>
      <c r="BA73" s="42" t="str">
        <f t="shared" si="4"/>
        <v>O</v>
      </c>
      <c r="BB73" s="42" t="s">
        <v>433</v>
      </c>
      <c r="BC73" s="42" t="s">
        <v>235</v>
      </c>
      <c r="BD73" s="42" t="s">
        <v>236</v>
      </c>
      <c r="BE73" s="42" t="str">
        <f>VLOOKUP(C73,'Listes déroulantes'!A:G,7,FALSE)</f>
        <v xml:space="preserve">C0009999                      </v>
      </c>
      <c r="BF73" s="43" t="str">
        <f>VLOOKUP(C73,'Listes déroulantes'!A:N,6,FALSE)</f>
        <v>A</v>
      </c>
      <c r="BG73" s="42" t="s">
        <v>238</v>
      </c>
    </row>
    <row r="74" spans="1:59" x14ac:dyDescent="0.25">
      <c r="A74" s="31" t="s">
        <v>321</v>
      </c>
      <c r="B74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25089045644093781SAS MONEXT                      260 RUE CLAUDE NICOL                                                                            13290AIX EN PROVENCE            25017028922828904564409300000000000000000000DC06983215CMBRFR2BARKFR76 1558 9297 5300 2819 2724 052 000000000000O0128O000C0009999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4" s="26" t="s">
        <v>33</v>
      </c>
      <c r="D74" s="26" t="s">
        <v>32</v>
      </c>
      <c r="E74" s="41" t="s">
        <v>243</v>
      </c>
      <c r="F74" s="42" t="s">
        <v>217</v>
      </c>
      <c r="G74" s="42" t="s">
        <v>218</v>
      </c>
      <c r="H74" s="42" t="s">
        <v>58</v>
      </c>
      <c r="I74" s="42" t="s">
        <v>36</v>
      </c>
      <c r="J74" s="47" t="s">
        <v>499</v>
      </c>
      <c r="K74" s="42" t="str">
        <f>VLOOKUP(C74,'Listes déroulantes'!A:D,4,FALSE)</f>
        <v>9255001</v>
      </c>
      <c r="L74" s="42" t="str">
        <f>VLOOKUP(C74,'Listes déroulantes'!A:C,3,FALSE)</f>
        <v>50318500100032</v>
      </c>
      <c r="M74" s="42" t="s">
        <v>58</v>
      </c>
      <c r="N74" s="42" t="s">
        <v>221</v>
      </c>
      <c r="O74" s="42" t="s">
        <v>292</v>
      </c>
      <c r="P74" s="42">
        <f>VLOOKUP(C74,'Listes déroulantes'!A:O,15,FALSE)</f>
        <v>8641</v>
      </c>
      <c r="Q74" s="42" t="s">
        <v>498</v>
      </c>
      <c r="R74" s="42" t="str">
        <f>IF(VLOOKUP(C74,'Listes déroulantes'!A:H,8,FALSE)="VAD  ","V"," ")</f>
        <v xml:space="preserve"> </v>
      </c>
      <c r="S74" s="42" t="str">
        <f>IF(VLOOKUP(C74,'Listes déroulantes'!A:H,6,FALSE)="PDPSC","1"," ")</f>
        <v xml:space="preserve"> </v>
      </c>
      <c r="T74" s="42" t="s">
        <v>223</v>
      </c>
      <c r="U74" s="42" t="s">
        <v>223</v>
      </c>
      <c r="V74" s="42" t="s">
        <v>223</v>
      </c>
      <c r="W74" s="42" t="s">
        <v>223</v>
      </c>
      <c r="X74" s="42" t="str">
        <f>LEFT(VLOOKUP(C74,'Listes déroulantes'!A:I,9,FALSE),16)</f>
        <v xml:space="preserve">MONEXT          </v>
      </c>
      <c r="Y74" s="42" t="s">
        <v>224</v>
      </c>
      <c r="Z74" s="42" t="s">
        <v>225</v>
      </c>
      <c r="AA74" s="42" t="str">
        <f>VLOOKUP(C74,'Listes déroulantes'!A:B,2,FALSE)</f>
        <v xml:space="preserve">SAS MONEXT                      </v>
      </c>
      <c r="AB74" s="42" t="str">
        <f>VLOOKUP(C74,'Listes déroulantes'!A:E,5,FALSE)</f>
        <v xml:space="preserve">260 RUE CLAUDE NICOL            </v>
      </c>
      <c r="AC74" s="42" t="s">
        <v>226</v>
      </c>
      <c r="AD74" s="42" t="s">
        <v>226</v>
      </c>
      <c r="AE74" s="42" t="s">
        <v>227</v>
      </c>
      <c r="AF74" s="42" t="s">
        <v>228</v>
      </c>
      <c r="AG74" s="42" t="s">
        <v>229</v>
      </c>
      <c r="AH74" s="48">
        <v>8904564409378</v>
      </c>
      <c r="AI74" s="42" t="s">
        <v>222</v>
      </c>
      <c r="AJ74" s="42" t="str">
        <f>VLOOKUP(C74,'Listes déroulantes'!A:B,2,FALSE)</f>
        <v xml:space="preserve">SAS MONEXT                      </v>
      </c>
      <c r="AK74" s="42" t="str">
        <f>VLOOKUP(C74,'Listes déroulantes'!A:G,5,FALSE)</f>
        <v xml:space="preserve">260 RUE CLAUDE NICOL            </v>
      </c>
      <c r="AL74" s="42" t="s">
        <v>226</v>
      </c>
      <c r="AM74" s="42" t="s">
        <v>226</v>
      </c>
      <c r="AN74" s="42" t="s">
        <v>227</v>
      </c>
      <c r="AO74" s="42" t="s">
        <v>228</v>
      </c>
      <c r="AP74" s="42" t="s">
        <v>229</v>
      </c>
      <c r="AQ74" s="42">
        <v>17028</v>
      </c>
      <c r="AR74" s="42" t="s">
        <v>230</v>
      </c>
      <c r="AS74" s="42" t="str">
        <f>RIGHT(VLOOKUP(C74,'Listes déroulantes'!A:N,14,FALSE),11)</f>
        <v>89045644093</v>
      </c>
      <c r="AT74" s="42" t="s">
        <v>231</v>
      </c>
      <c r="AU74" s="42" t="s">
        <v>232</v>
      </c>
      <c r="AV74" s="42" t="s">
        <v>232</v>
      </c>
      <c r="AW74" s="42" t="str">
        <f>VLOOKUP(C74,'Listes déroulantes'!A:K,10,FALSE)</f>
        <v>DC06983215</v>
      </c>
      <c r="AX74" s="42" t="str">
        <f>VLOOKUP(C74,'Listes déroulantes'!A:L,12,FALSE)</f>
        <v>CMBRFR2BARK</v>
      </c>
      <c r="AY74" s="42" t="str">
        <f>VLOOKUP(C74,'Listes déroulantes'!A:M,13,FALSE)</f>
        <v xml:space="preserve">FR76 1558 9297 5300 2819 2724 052 </v>
      </c>
      <c r="AZ74" s="42" t="str">
        <f>REPT(0,12-LEN(SUBSTITUTE(VLOOKUP(C74,'Listes déroulantes'!A:P,16,FALSE), ".", "")))&amp;SUBSTITUTE(VLOOKUP(C74,'Listes déroulantes'!A:P,16,FALSE), ".", "")</f>
        <v>000000000000</v>
      </c>
      <c r="BA74" s="42" t="str">
        <f t="shared" si="4"/>
        <v>O</v>
      </c>
      <c r="BB74" s="42" t="s">
        <v>434</v>
      </c>
      <c r="BC74" s="42" t="s">
        <v>235</v>
      </c>
      <c r="BD74" s="42" t="s">
        <v>236</v>
      </c>
      <c r="BE74" s="42" t="str">
        <f>VLOOKUP(C74,'Listes déroulantes'!A:G,7,FALSE)</f>
        <v xml:space="preserve">C0009999                      </v>
      </c>
      <c r="BF74" s="43" t="str">
        <f>VLOOKUP(C74,'Listes déroulantes'!A:N,6,FALSE)</f>
        <v>A</v>
      </c>
      <c r="BG74" s="42" t="s">
        <v>238</v>
      </c>
    </row>
    <row r="75" spans="1:59" x14ac:dyDescent="0.25">
      <c r="A75" s="31" t="s">
        <v>322</v>
      </c>
      <c r="B75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25089045644093791SAS MONEXT                      260 RUE CLAUDE NICOL                                                                            13290AIX EN PROVENCE            25017028922828904564409300000000000000000000DC06983215CMBRFR2BARKFR76 1558 9297 5300 2819 2724 052 000000000000O0129O000C0009999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5" s="26" t="s">
        <v>33</v>
      </c>
      <c r="D75" s="26" t="s">
        <v>32</v>
      </c>
      <c r="E75" s="41" t="s">
        <v>243</v>
      </c>
      <c r="F75" s="42" t="s">
        <v>217</v>
      </c>
      <c r="G75" s="42" t="s">
        <v>218</v>
      </c>
      <c r="H75" s="42" t="s">
        <v>58</v>
      </c>
      <c r="I75" s="42" t="s">
        <v>36</v>
      </c>
      <c r="J75" s="47" t="s">
        <v>499</v>
      </c>
      <c r="K75" s="42" t="str">
        <f>VLOOKUP(C75,'Listes déroulantes'!A:D,4,FALSE)</f>
        <v>9255001</v>
      </c>
      <c r="L75" s="42" t="str">
        <f>VLOOKUP(C75,'Listes déroulantes'!A:C,3,FALSE)</f>
        <v>50318500100032</v>
      </c>
      <c r="M75" s="42" t="s">
        <v>58</v>
      </c>
      <c r="N75" s="42" t="s">
        <v>221</v>
      </c>
      <c r="O75" s="42" t="s">
        <v>292</v>
      </c>
      <c r="P75" s="42">
        <f>VLOOKUP(C75,'Listes déroulantes'!A:O,15,FALSE)</f>
        <v>8641</v>
      </c>
      <c r="Q75" s="42" t="s">
        <v>498</v>
      </c>
      <c r="R75" s="42" t="str">
        <f>IF(VLOOKUP(C75,'Listes déroulantes'!A:H,8,FALSE)="VAD  ","V"," ")</f>
        <v xml:space="preserve"> </v>
      </c>
      <c r="S75" s="42" t="str">
        <f>IF(VLOOKUP(C75,'Listes déroulantes'!A:H,6,FALSE)="PDPSC","1"," ")</f>
        <v xml:space="preserve"> </v>
      </c>
      <c r="T75" s="42" t="s">
        <v>223</v>
      </c>
      <c r="U75" s="42" t="s">
        <v>223</v>
      </c>
      <c r="V75" s="42" t="s">
        <v>223</v>
      </c>
      <c r="W75" s="42" t="s">
        <v>223</v>
      </c>
      <c r="X75" s="42" t="str">
        <f>LEFT(VLOOKUP(C75,'Listes déroulantes'!A:I,9,FALSE),16)</f>
        <v xml:space="preserve">MONEXT          </v>
      </c>
      <c r="Y75" s="42" t="s">
        <v>224</v>
      </c>
      <c r="Z75" s="42" t="s">
        <v>225</v>
      </c>
      <c r="AA75" s="42" t="str">
        <f>VLOOKUP(C75,'Listes déroulantes'!A:B,2,FALSE)</f>
        <v xml:space="preserve">SAS MONEXT                      </v>
      </c>
      <c r="AB75" s="42" t="str">
        <f>VLOOKUP(C75,'Listes déroulantes'!A:E,5,FALSE)</f>
        <v xml:space="preserve">260 RUE CLAUDE NICOL            </v>
      </c>
      <c r="AC75" s="42" t="s">
        <v>226</v>
      </c>
      <c r="AD75" s="42" t="s">
        <v>226</v>
      </c>
      <c r="AE75" s="42" t="s">
        <v>227</v>
      </c>
      <c r="AF75" s="42" t="s">
        <v>228</v>
      </c>
      <c r="AG75" s="42" t="s">
        <v>229</v>
      </c>
      <c r="AH75" s="48">
        <v>8904564409379</v>
      </c>
      <c r="AI75" s="42" t="s">
        <v>222</v>
      </c>
      <c r="AJ75" s="42" t="str">
        <f>VLOOKUP(C75,'Listes déroulantes'!A:B,2,FALSE)</f>
        <v xml:space="preserve">SAS MONEXT                      </v>
      </c>
      <c r="AK75" s="42" t="str">
        <f>VLOOKUP(C75,'Listes déroulantes'!A:G,5,FALSE)</f>
        <v xml:space="preserve">260 RUE CLAUDE NICOL            </v>
      </c>
      <c r="AL75" s="42" t="s">
        <v>226</v>
      </c>
      <c r="AM75" s="42" t="s">
        <v>226</v>
      </c>
      <c r="AN75" s="42" t="s">
        <v>227</v>
      </c>
      <c r="AO75" s="42" t="s">
        <v>228</v>
      </c>
      <c r="AP75" s="42" t="s">
        <v>229</v>
      </c>
      <c r="AQ75" s="42">
        <v>17028</v>
      </c>
      <c r="AR75" s="42" t="s">
        <v>230</v>
      </c>
      <c r="AS75" s="42" t="str">
        <f>RIGHT(VLOOKUP(C75,'Listes déroulantes'!A:N,14,FALSE),11)</f>
        <v>89045644093</v>
      </c>
      <c r="AT75" s="42" t="s">
        <v>231</v>
      </c>
      <c r="AU75" s="42" t="s">
        <v>232</v>
      </c>
      <c r="AV75" s="42" t="s">
        <v>232</v>
      </c>
      <c r="AW75" s="42" t="str">
        <f>VLOOKUP(C75,'Listes déroulantes'!A:K,10,FALSE)</f>
        <v>DC06983215</v>
      </c>
      <c r="AX75" s="42" t="str">
        <f>VLOOKUP(C75,'Listes déroulantes'!A:L,12,FALSE)</f>
        <v>CMBRFR2BARK</v>
      </c>
      <c r="AY75" s="42" t="str">
        <f>VLOOKUP(C75,'Listes déroulantes'!A:M,13,FALSE)</f>
        <v xml:space="preserve">FR76 1558 9297 5300 2819 2724 052 </v>
      </c>
      <c r="AZ75" s="42" t="str">
        <f>REPT(0,12-LEN(SUBSTITUTE(VLOOKUP(C75,'Listes déroulantes'!A:P,16,FALSE), ".", "")))&amp;SUBSTITUTE(VLOOKUP(C75,'Listes déroulantes'!A:P,16,FALSE), ".", "")</f>
        <v>000000000000</v>
      </c>
      <c r="BA75" s="42" t="str">
        <f t="shared" si="4"/>
        <v>O</v>
      </c>
      <c r="BB75" s="42" t="s">
        <v>435</v>
      </c>
      <c r="BC75" s="42" t="s">
        <v>235</v>
      </c>
      <c r="BD75" s="42" t="s">
        <v>236</v>
      </c>
      <c r="BE75" s="42" t="str">
        <f>VLOOKUP(C75,'Listes déroulantes'!A:G,7,FALSE)</f>
        <v xml:space="preserve">C0009999                      </v>
      </c>
      <c r="BF75" s="43" t="str">
        <f>VLOOKUP(C75,'Listes déroulantes'!A:N,6,FALSE)</f>
        <v>A</v>
      </c>
      <c r="BG75" s="42" t="s">
        <v>238</v>
      </c>
    </row>
    <row r="76" spans="1:59" x14ac:dyDescent="0.25">
      <c r="A76" s="31" t="s">
        <v>323</v>
      </c>
      <c r="B76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25089045644093801SAS MONEXT                      260 RUE CLAUDE NICOL                                                                            13290AIX EN PROVENCE            25017028922828904564409300000000000000000000DC06983215CMBRFR2BARKFR76 1558 9297 5300 2819 2724 052 000000000000O0130O000C0009999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6" s="26" t="s">
        <v>33</v>
      </c>
      <c r="D76" s="26" t="s">
        <v>32</v>
      </c>
      <c r="E76" s="41" t="s">
        <v>243</v>
      </c>
      <c r="F76" s="42" t="s">
        <v>217</v>
      </c>
      <c r="G76" s="42" t="s">
        <v>218</v>
      </c>
      <c r="H76" s="42" t="s">
        <v>58</v>
      </c>
      <c r="I76" s="42" t="s">
        <v>36</v>
      </c>
      <c r="J76" s="47" t="s">
        <v>499</v>
      </c>
      <c r="K76" s="42" t="str">
        <f>VLOOKUP(C76,'Listes déroulantes'!A:D,4,FALSE)</f>
        <v>9255001</v>
      </c>
      <c r="L76" s="42" t="str">
        <f>VLOOKUP(C76,'Listes déroulantes'!A:C,3,FALSE)</f>
        <v>50318500100032</v>
      </c>
      <c r="M76" s="42" t="s">
        <v>58</v>
      </c>
      <c r="N76" s="42" t="s">
        <v>221</v>
      </c>
      <c r="O76" s="42" t="s">
        <v>292</v>
      </c>
      <c r="P76" s="42">
        <f>VLOOKUP(C76,'Listes déroulantes'!A:O,15,FALSE)</f>
        <v>8641</v>
      </c>
      <c r="Q76" s="42" t="s">
        <v>498</v>
      </c>
      <c r="R76" s="42" t="str">
        <f>IF(VLOOKUP(C76,'Listes déroulantes'!A:H,8,FALSE)="VAD  ","V"," ")</f>
        <v xml:space="preserve"> </v>
      </c>
      <c r="S76" s="42" t="str">
        <f>IF(VLOOKUP(C76,'Listes déroulantes'!A:H,6,FALSE)="PDPSC","1"," ")</f>
        <v xml:space="preserve"> </v>
      </c>
      <c r="T76" s="42" t="s">
        <v>223</v>
      </c>
      <c r="U76" s="42" t="s">
        <v>223</v>
      </c>
      <c r="V76" s="42" t="s">
        <v>223</v>
      </c>
      <c r="W76" s="42" t="s">
        <v>223</v>
      </c>
      <c r="X76" s="42" t="str">
        <f>LEFT(VLOOKUP(C76,'Listes déroulantes'!A:I,9,FALSE),16)</f>
        <v xml:space="preserve">MONEXT          </v>
      </c>
      <c r="Y76" s="42" t="s">
        <v>224</v>
      </c>
      <c r="Z76" s="42" t="s">
        <v>225</v>
      </c>
      <c r="AA76" s="42" t="str">
        <f>VLOOKUP(C76,'Listes déroulantes'!A:B,2,FALSE)</f>
        <v xml:space="preserve">SAS MONEXT                      </v>
      </c>
      <c r="AB76" s="42" t="str">
        <f>VLOOKUP(C76,'Listes déroulantes'!A:E,5,FALSE)</f>
        <v xml:space="preserve">260 RUE CLAUDE NICOL            </v>
      </c>
      <c r="AC76" s="42" t="s">
        <v>226</v>
      </c>
      <c r="AD76" s="42" t="s">
        <v>226</v>
      </c>
      <c r="AE76" s="42" t="s">
        <v>227</v>
      </c>
      <c r="AF76" s="42" t="s">
        <v>228</v>
      </c>
      <c r="AG76" s="42" t="s">
        <v>229</v>
      </c>
      <c r="AH76" s="48">
        <v>8904564409380</v>
      </c>
      <c r="AI76" s="42" t="s">
        <v>222</v>
      </c>
      <c r="AJ76" s="42" t="str">
        <f>VLOOKUP(C76,'Listes déroulantes'!A:B,2,FALSE)</f>
        <v xml:space="preserve">SAS MONEXT                      </v>
      </c>
      <c r="AK76" s="42" t="str">
        <f>VLOOKUP(C76,'Listes déroulantes'!A:G,5,FALSE)</f>
        <v xml:space="preserve">260 RUE CLAUDE NICOL            </v>
      </c>
      <c r="AL76" s="42" t="s">
        <v>226</v>
      </c>
      <c r="AM76" s="42" t="s">
        <v>226</v>
      </c>
      <c r="AN76" s="42" t="s">
        <v>227</v>
      </c>
      <c r="AO76" s="42" t="s">
        <v>228</v>
      </c>
      <c r="AP76" s="42" t="s">
        <v>229</v>
      </c>
      <c r="AQ76" s="42">
        <v>17028</v>
      </c>
      <c r="AR76" s="42" t="s">
        <v>230</v>
      </c>
      <c r="AS76" s="42" t="str">
        <f>RIGHT(VLOOKUP(C76,'Listes déroulantes'!A:N,14,FALSE),11)</f>
        <v>89045644093</v>
      </c>
      <c r="AT76" s="42" t="s">
        <v>231</v>
      </c>
      <c r="AU76" s="42" t="s">
        <v>232</v>
      </c>
      <c r="AV76" s="42" t="s">
        <v>232</v>
      </c>
      <c r="AW76" s="42" t="str">
        <f>VLOOKUP(C76,'Listes déroulantes'!A:K,10,FALSE)</f>
        <v>DC06983215</v>
      </c>
      <c r="AX76" s="42" t="str">
        <f>VLOOKUP(C76,'Listes déroulantes'!A:L,12,FALSE)</f>
        <v>CMBRFR2BARK</v>
      </c>
      <c r="AY76" s="42" t="str">
        <f>VLOOKUP(C76,'Listes déroulantes'!A:M,13,FALSE)</f>
        <v xml:space="preserve">FR76 1558 9297 5300 2819 2724 052 </v>
      </c>
      <c r="AZ76" s="42" t="str">
        <f>REPT(0,12-LEN(SUBSTITUTE(VLOOKUP(C76,'Listes déroulantes'!A:P,16,FALSE), ".", "")))&amp;SUBSTITUTE(VLOOKUP(C76,'Listes déroulantes'!A:P,16,FALSE), ".", "")</f>
        <v>000000000000</v>
      </c>
      <c r="BA76" s="42" t="str">
        <f t="shared" si="4"/>
        <v>O</v>
      </c>
      <c r="BB76" s="42" t="s">
        <v>436</v>
      </c>
      <c r="BC76" s="42" t="s">
        <v>235</v>
      </c>
      <c r="BD76" s="42" t="s">
        <v>236</v>
      </c>
      <c r="BE76" s="42" t="str">
        <f>VLOOKUP(C76,'Listes déroulantes'!A:G,7,FALSE)</f>
        <v xml:space="preserve">C0009999                      </v>
      </c>
      <c r="BF76" s="43" t="str">
        <f>VLOOKUP(C76,'Listes déroulantes'!A:N,6,FALSE)</f>
        <v>A</v>
      </c>
      <c r="BG76" s="42" t="s">
        <v>238</v>
      </c>
    </row>
    <row r="77" spans="1:59" x14ac:dyDescent="0.25">
      <c r="A77" s="31" t="s">
        <v>324</v>
      </c>
      <c r="B77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25089045644093811SAS MONEXT                      260 RUE CLAUDE NICOL                                                                            13290AIX EN PROVENCE            25017028922828904564409300000000000000000000DC06983215CMBRFR2BARKFR76 1558 9297 5300 2819 2724 052 000000000000O0131O000C0009999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7" s="26" t="s">
        <v>33</v>
      </c>
      <c r="D77" s="26" t="s">
        <v>32</v>
      </c>
      <c r="E77" s="41" t="s">
        <v>243</v>
      </c>
      <c r="F77" s="42" t="s">
        <v>217</v>
      </c>
      <c r="G77" s="42" t="s">
        <v>218</v>
      </c>
      <c r="H77" s="42" t="s">
        <v>58</v>
      </c>
      <c r="I77" s="42" t="s">
        <v>36</v>
      </c>
      <c r="J77" s="47" t="s">
        <v>499</v>
      </c>
      <c r="K77" s="42" t="str">
        <f>VLOOKUP(C77,'Listes déroulantes'!A:D,4,FALSE)</f>
        <v>9255001</v>
      </c>
      <c r="L77" s="42" t="str">
        <f>VLOOKUP(C77,'Listes déroulantes'!A:C,3,FALSE)</f>
        <v>50318500100032</v>
      </c>
      <c r="M77" s="42" t="s">
        <v>58</v>
      </c>
      <c r="N77" s="42" t="s">
        <v>221</v>
      </c>
      <c r="O77" s="42" t="s">
        <v>292</v>
      </c>
      <c r="P77" s="42">
        <f>VLOOKUP(C77,'Listes déroulantes'!A:O,15,FALSE)</f>
        <v>8641</v>
      </c>
      <c r="Q77" s="42" t="s">
        <v>498</v>
      </c>
      <c r="R77" s="42" t="str">
        <f>IF(VLOOKUP(C77,'Listes déroulantes'!A:H,8,FALSE)="VAD  ","V"," ")</f>
        <v xml:space="preserve"> </v>
      </c>
      <c r="S77" s="42" t="str">
        <f>IF(VLOOKUP(C77,'Listes déroulantes'!A:H,6,FALSE)="PDPSC","1"," ")</f>
        <v xml:space="preserve"> </v>
      </c>
      <c r="T77" s="42" t="s">
        <v>223</v>
      </c>
      <c r="U77" s="42" t="s">
        <v>223</v>
      </c>
      <c r="V77" s="42" t="s">
        <v>223</v>
      </c>
      <c r="W77" s="42" t="s">
        <v>223</v>
      </c>
      <c r="X77" s="42" t="str">
        <f>LEFT(VLOOKUP(C77,'Listes déroulantes'!A:I,9,FALSE),16)</f>
        <v xml:space="preserve">MONEXT          </v>
      </c>
      <c r="Y77" s="42" t="s">
        <v>224</v>
      </c>
      <c r="Z77" s="42" t="s">
        <v>225</v>
      </c>
      <c r="AA77" s="42" t="str">
        <f>VLOOKUP(C77,'Listes déroulantes'!A:B,2,FALSE)</f>
        <v xml:space="preserve">SAS MONEXT                      </v>
      </c>
      <c r="AB77" s="42" t="str">
        <f>VLOOKUP(C77,'Listes déroulantes'!A:E,5,FALSE)</f>
        <v xml:space="preserve">260 RUE CLAUDE NICOL            </v>
      </c>
      <c r="AC77" s="42" t="s">
        <v>226</v>
      </c>
      <c r="AD77" s="42" t="s">
        <v>226</v>
      </c>
      <c r="AE77" s="42" t="s">
        <v>227</v>
      </c>
      <c r="AF77" s="42" t="s">
        <v>228</v>
      </c>
      <c r="AG77" s="42" t="s">
        <v>229</v>
      </c>
      <c r="AH77" s="48">
        <v>8904564409381</v>
      </c>
      <c r="AI77" s="42" t="s">
        <v>222</v>
      </c>
      <c r="AJ77" s="42" t="str">
        <f>VLOOKUP(C77,'Listes déroulantes'!A:B,2,FALSE)</f>
        <v xml:space="preserve">SAS MONEXT                      </v>
      </c>
      <c r="AK77" s="42" t="str">
        <f>VLOOKUP(C77,'Listes déroulantes'!A:G,5,FALSE)</f>
        <v xml:space="preserve">260 RUE CLAUDE NICOL            </v>
      </c>
      <c r="AL77" s="42" t="s">
        <v>226</v>
      </c>
      <c r="AM77" s="42" t="s">
        <v>226</v>
      </c>
      <c r="AN77" s="42" t="s">
        <v>227</v>
      </c>
      <c r="AO77" s="42" t="s">
        <v>228</v>
      </c>
      <c r="AP77" s="42" t="s">
        <v>229</v>
      </c>
      <c r="AQ77" s="42">
        <v>17028</v>
      </c>
      <c r="AR77" s="42" t="s">
        <v>230</v>
      </c>
      <c r="AS77" s="42" t="str">
        <f>RIGHT(VLOOKUP(C77,'Listes déroulantes'!A:N,14,FALSE),11)</f>
        <v>89045644093</v>
      </c>
      <c r="AT77" s="42" t="s">
        <v>231</v>
      </c>
      <c r="AU77" s="42" t="s">
        <v>232</v>
      </c>
      <c r="AV77" s="42" t="s">
        <v>232</v>
      </c>
      <c r="AW77" s="42" t="str">
        <f>VLOOKUP(C77,'Listes déroulantes'!A:K,10,FALSE)</f>
        <v>DC06983215</v>
      </c>
      <c r="AX77" s="42" t="str">
        <f>VLOOKUP(C77,'Listes déroulantes'!A:L,12,FALSE)</f>
        <v>CMBRFR2BARK</v>
      </c>
      <c r="AY77" s="42" t="str">
        <f>VLOOKUP(C77,'Listes déroulantes'!A:M,13,FALSE)</f>
        <v xml:space="preserve">FR76 1558 9297 5300 2819 2724 052 </v>
      </c>
      <c r="AZ77" s="42" t="str">
        <f>REPT(0,12-LEN(SUBSTITUTE(VLOOKUP(C77,'Listes déroulantes'!A:P,16,FALSE), ".", "")))&amp;SUBSTITUTE(VLOOKUP(C77,'Listes déroulantes'!A:P,16,FALSE), ".", "")</f>
        <v>000000000000</v>
      </c>
      <c r="BA77" s="42" t="str">
        <f t="shared" si="4"/>
        <v>O</v>
      </c>
      <c r="BB77" s="42" t="s">
        <v>437</v>
      </c>
      <c r="BC77" s="42" t="s">
        <v>235</v>
      </c>
      <c r="BD77" s="42" t="s">
        <v>236</v>
      </c>
      <c r="BE77" s="42" t="str">
        <f>VLOOKUP(C77,'Listes déroulantes'!A:G,7,FALSE)</f>
        <v xml:space="preserve">C0009999                      </v>
      </c>
      <c r="BF77" s="43" t="str">
        <f>VLOOKUP(C77,'Listes déroulantes'!A:N,6,FALSE)</f>
        <v>A</v>
      </c>
      <c r="BG77" s="42" t="s">
        <v>238</v>
      </c>
    </row>
    <row r="78" spans="1:59" x14ac:dyDescent="0.25">
      <c r="A78" s="31" t="s">
        <v>325</v>
      </c>
      <c r="B78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25089045644093821SAS MONEXT                      260 RUE CLAUDE NICOL                                                                            13290AIX EN PROVENCE            25017028922828904564409300000000000000000000DC06983215CMBRFR2BARKFR76 1558 9297 5300 2819 2724 052 000000000000O0132O000C0009999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8" s="26" t="s">
        <v>33</v>
      </c>
      <c r="D78" s="26" t="s">
        <v>32</v>
      </c>
      <c r="E78" s="41" t="s">
        <v>243</v>
      </c>
      <c r="F78" s="42" t="s">
        <v>217</v>
      </c>
      <c r="G78" s="42" t="s">
        <v>218</v>
      </c>
      <c r="H78" s="42" t="s">
        <v>58</v>
      </c>
      <c r="I78" s="42" t="s">
        <v>36</v>
      </c>
      <c r="J78" s="47" t="s">
        <v>499</v>
      </c>
      <c r="K78" s="42" t="str">
        <f>VLOOKUP(C78,'Listes déroulantes'!A:D,4,FALSE)</f>
        <v>9255001</v>
      </c>
      <c r="L78" s="42" t="str">
        <f>VLOOKUP(C78,'Listes déroulantes'!A:C,3,FALSE)</f>
        <v>50318500100032</v>
      </c>
      <c r="M78" s="42" t="s">
        <v>58</v>
      </c>
      <c r="N78" s="42" t="s">
        <v>221</v>
      </c>
      <c r="O78" s="42" t="s">
        <v>292</v>
      </c>
      <c r="P78" s="42">
        <f>VLOOKUP(C78,'Listes déroulantes'!A:O,15,FALSE)</f>
        <v>8641</v>
      </c>
      <c r="Q78" s="42" t="s">
        <v>498</v>
      </c>
      <c r="R78" s="42" t="str">
        <f>IF(VLOOKUP(C78,'Listes déroulantes'!A:H,8,FALSE)="VAD  ","V"," ")</f>
        <v xml:space="preserve"> </v>
      </c>
      <c r="S78" s="42" t="str">
        <f>IF(VLOOKUP(C78,'Listes déroulantes'!A:H,6,FALSE)="PDPSC","1"," ")</f>
        <v xml:space="preserve"> </v>
      </c>
      <c r="T78" s="42" t="s">
        <v>223</v>
      </c>
      <c r="U78" s="42" t="s">
        <v>223</v>
      </c>
      <c r="V78" s="42" t="s">
        <v>223</v>
      </c>
      <c r="W78" s="42" t="s">
        <v>223</v>
      </c>
      <c r="X78" s="42" t="str">
        <f>LEFT(VLOOKUP(C78,'Listes déroulantes'!A:I,9,FALSE),16)</f>
        <v xml:space="preserve">MONEXT          </v>
      </c>
      <c r="Y78" s="42" t="s">
        <v>224</v>
      </c>
      <c r="Z78" s="42" t="s">
        <v>225</v>
      </c>
      <c r="AA78" s="42" t="str">
        <f>VLOOKUP(C78,'Listes déroulantes'!A:B,2,FALSE)</f>
        <v xml:space="preserve">SAS MONEXT                      </v>
      </c>
      <c r="AB78" s="42" t="str">
        <f>VLOOKUP(C78,'Listes déroulantes'!A:E,5,FALSE)</f>
        <v xml:space="preserve">260 RUE CLAUDE NICOL            </v>
      </c>
      <c r="AC78" s="42" t="s">
        <v>226</v>
      </c>
      <c r="AD78" s="42" t="s">
        <v>226</v>
      </c>
      <c r="AE78" s="42" t="s">
        <v>227</v>
      </c>
      <c r="AF78" s="42" t="s">
        <v>228</v>
      </c>
      <c r="AG78" s="42" t="s">
        <v>229</v>
      </c>
      <c r="AH78" s="48">
        <v>8904564409382</v>
      </c>
      <c r="AI78" s="42" t="s">
        <v>222</v>
      </c>
      <c r="AJ78" s="42" t="str">
        <f>VLOOKUP(C78,'Listes déroulantes'!A:B,2,FALSE)</f>
        <v xml:space="preserve">SAS MONEXT                      </v>
      </c>
      <c r="AK78" s="42" t="str">
        <f>VLOOKUP(C78,'Listes déroulantes'!A:G,5,FALSE)</f>
        <v xml:space="preserve">260 RUE CLAUDE NICOL            </v>
      </c>
      <c r="AL78" s="42" t="s">
        <v>226</v>
      </c>
      <c r="AM78" s="42" t="s">
        <v>226</v>
      </c>
      <c r="AN78" s="42" t="s">
        <v>227</v>
      </c>
      <c r="AO78" s="42" t="s">
        <v>228</v>
      </c>
      <c r="AP78" s="42" t="s">
        <v>229</v>
      </c>
      <c r="AQ78" s="42">
        <v>17028</v>
      </c>
      <c r="AR78" s="42" t="s">
        <v>230</v>
      </c>
      <c r="AS78" s="42" t="str">
        <f>RIGHT(VLOOKUP(C78,'Listes déroulantes'!A:N,14,FALSE),11)</f>
        <v>89045644093</v>
      </c>
      <c r="AT78" s="42" t="s">
        <v>231</v>
      </c>
      <c r="AU78" s="42" t="s">
        <v>232</v>
      </c>
      <c r="AV78" s="42" t="s">
        <v>232</v>
      </c>
      <c r="AW78" s="42" t="str">
        <f>VLOOKUP(C78,'Listes déroulantes'!A:K,10,FALSE)</f>
        <v>DC06983215</v>
      </c>
      <c r="AX78" s="42" t="str">
        <f>VLOOKUP(C78,'Listes déroulantes'!A:L,12,FALSE)</f>
        <v>CMBRFR2BARK</v>
      </c>
      <c r="AY78" s="42" t="str">
        <f>VLOOKUP(C78,'Listes déroulantes'!A:M,13,FALSE)</f>
        <v xml:space="preserve">FR76 1558 9297 5300 2819 2724 052 </v>
      </c>
      <c r="AZ78" s="42" t="str">
        <f>REPT(0,12-LEN(SUBSTITUTE(VLOOKUP(C78,'Listes déroulantes'!A:P,16,FALSE), ".", "")))&amp;SUBSTITUTE(VLOOKUP(C78,'Listes déroulantes'!A:P,16,FALSE), ".", "")</f>
        <v>000000000000</v>
      </c>
      <c r="BA78" s="42" t="str">
        <f t="shared" si="4"/>
        <v>O</v>
      </c>
      <c r="BB78" s="42" t="s">
        <v>438</v>
      </c>
      <c r="BC78" s="42" t="s">
        <v>235</v>
      </c>
      <c r="BD78" s="42" t="s">
        <v>236</v>
      </c>
      <c r="BE78" s="42" t="str">
        <f>VLOOKUP(C78,'Listes déroulantes'!A:G,7,FALSE)</f>
        <v xml:space="preserve">C0009999                      </v>
      </c>
      <c r="BF78" s="43" t="str">
        <f>VLOOKUP(C78,'Listes déroulantes'!A:N,6,FALSE)</f>
        <v>A</v>
      </c>
      <c r="BG78" s="42" t="s">
        <v>238</v>
      </c>
    </row>
    <row r="79" spans="1:59" x14ac:dyDescent="0.25">
      <c r="A79" s="31" t="s">
        <v>326</v>
      </c>
      <c r="B79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25089045644093831SAS MONEXT                      260 RUE CLAUDE NICOL                                                                            13290AIX EN PROVENCE            25017028922828904564409300000000000000000000DC06983215CMBRFR2BARKFR76 1558 9297 5300 2819 2724 052 000000000000O0133O000C0009999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9" s="26" t="s">
        <v>33</v>
      </c>
      <c r="D79" s="26" t="s">
        <v>32</v>
      </c>
      <c r="E79" s="41" t="s">
        <v>243</v>
      </c>
      <c r="F79" s="42" t="s">
        <v>217</v>
      </c>
      <c r="G79" s="42" t="s">
        <v>218</v>
      </c>
      <c r="H79" s="42" t="s">
        <v>58</v>
      </c>
      <c r="I79" s="42" t="s">
        <v>36</v>
      </c>
      <c r="J79" s="47" t="s">
        <v>499</v>
      </c>
      <c r="K79" s="42" t="str">
        <f>VLOOKUP(C79,'Listes déroulantes'!A:D,4,FALSE)</f>
        <v>9255001</v>
      </c>
      <c r="L79" s="42" t="str">
        <f>VLOOKUP(C79,'Listes déroulantes'!A:C,3,FALSE)</f>
        <v>50318500100032</v>
      </c>
      <c r="M79" s="42" t="s">
        <v>58</v>
      </c>
      <c r="N79" s="42" t="s">
        <v>221</v>
      </c>
      <c r="O79" s="42" t="s">
        <v>292</v>
      </c>
      <c r="P79" s="42">
        <f>VLOOKUP(C79,'Listes déroulantes'!A:O,15,FALSE)</f>
        <v>8641</v>
      </c>
      <c r="Q79" s="42" t="s">
        <v>498</v>
      </c>
      <c r="R79" s="42" t="str">
        <f>IF(VLOOKUP(C79,'Listes déroulantes'!A:H,8,FALSE)="VAD  ","V"," ")</f>
        <v xml:space="preserve"> </v>
      </c>
      <c r="S79" s="42" t="str">
        <f>IF(VLOOKUP(C79,'Listes déroulantes'!A:H,6,FALSE)="PDPSC","1"," ")</f>
        <v xml:space="preserve"> </v>
      </c>
      <c r="T79" s="42" t="s">
        <v>223</v>
      </c>
      <c r="U79" s="42" t="s">
        <v>223</v>
      </c>
      <c r="V79" s="42" t="s">
        <v>223</v>
      </c>
      <c r="W79" s="42" t="s">
        <v>223</v>
      </c>
      <c r="X79" s="42" t="str">
        <f>LEFT(VLOOKUP(C79,'Listes déroulantes'!A:I,9,FALSE),16)</f>
        <v xml:space="preserve">MONEXT          </v>
      </c>
      <c r="Y79" s="42" t="s">
        <v>224</v>
      </c>
      <c r="Z79" s="42" t="s">
        <v>225</v>
      </c>
      <c r="AA79" s="42" t="str">
        <f>VLOOKUP(C79,'Listes déroulantes'!A:B,2,FALSE)</f>
        <v xml:space="preserve">SAS MONEXT                      </v>
      </c>
      <c r="AB79" s="42" t="str">
        <f>VLOOKUP(C79,'Listes déroulantes'!A:E,5,FALSE)</f>
        <v xml:space="preserve">260 RUE CLAUDE NICOL            </v>
      </c>
      <c r="AC79" s="42" t="s">
        <v>226</v>
      </c>
      <c r="AD79" s="42" t="s">
        <v>226</v>
      </c>
      <c r="AE79" s="42" t="s">
        <v>227</v>
      </c>
      <c r="AF79" s="42" t="s">
        <v>228</v>
      </c>
      <c r="AG79" s="42" t="s">
        <v>229</v>
      </c>
      <c r="AH79" s="48">
        <v>8904564409383</v>
      </c>
      <c r="AI79" s="42" t="s">
        <v>222</v>
      </c>
      <c r="AJ79" s="42" t="str">
        <f>VLOOKUP(C79,'Listes déroulantes'!A:B,2,FALSE)</f>
        <v xml:space="preserve">SAS MONEXT                      </v>
      </c>
      <c r="AK79" s="42" t="str">
        <f>VLOOKUP(C79,'Listes déroulantes'!A:G,5,FALSE)</f>
        <v xml:space="preserve">260 RUE CLAUDE NICOL            </v>
      </c>
      <c r="AL79" s="42" t="s">
        <v>226</v>
      </c>
      <c r="AM79" s="42" t="s">
        <v>226</v>
      </c>
      <c r="AN79" s="42" t="s">
        <v>227</v>
      </c>
      <c r="AO79" s="42" t="s">
        <v>228</v>
      </c>
      <c r="AP79" s="42" t="s">
        <v>229</v>
      </c>
      <c r="AQ79" s="42">
        <v>17028</v>
      </c>
      <c r="AR79" s="42" t="s">
        <v>230</v>
      </c>
      <c r="AS79" s="42" t="str">
        <f>RIGHT(VLOOKUP(C79,'Listes déroulantes'!A:N,14,FALSE),11)</f>
        <v>89045644093</v>
      </c>
      <c r="AT79" s="42" t="s">
        <v>231</v>
      </c>
      <c r="AU79" s="42" t="s">
        <v>232</v>
      </c>
      <c r="AV79" s="42" t="s">
        <v>232</v>
      </c>
      <c r="AW79" s="42" t="str">
        <f>VLOOKUP(C79,'Listes déroulantes'!A:K,10,FALSE)</f>
        <v>DC06983215</v>
      </c>
      <c r="AX79" s="42" t="str">
        <f>VLOOKUP(C79,'Listes déroulantes'!A:L,12,FALSE)</f>
        <v>CMBRFR2BARK</v>
      </c>
      <c r="AY79" s="42" t="str">
        <f>VLOOKUP(C79,'Listes déroulantes'!A:M,13,FALSE)</f>
        <v xml:space="preserve">FR76 1558 9297 5300 2819 2724 052 </v>
      </c>
      <c r="AZ79" s="42" t="str">
        <f>REPT(0,12-LEN(SUBSTITUTE(VLOOKUP(C79,'Listes déroulantes'!A:P,16,FALSE), ".", "")))&amp;SUBSTITUTE(VLOOKUP(C79,'Listes déroulantes'!A:P,16,FALSE), ".", "")</f>
        <v>000000000000</v>
      </c>
      <c r="BA79" s="42" t="str">
        <f t="shared" si="4"/>
        <v>O</v>
      </c>
      <c r="BB79" s="42" t="s">
        <v>439</v>
      </c>
      <c r="BC79" s="42" t="s">
        <v>235</v>
      </c>
      <c r="BD79" s="42" t="s">
        <v>236</v>
      </c>
      <c r="BE79" s="42" t="str">
        <f>VLOOKUP(C79,'Listes déroulantes'!A:G,7,FALSE)</f>
        <v xml:space="preserve">C0009999                      </v>
      </c>
      <c r="BF79" s="43" t="str">
        <f>VLOOKUP(C79,'Listes déroulantes'!A:N,6,FALSE)</f>
        <v>A</v>
      </c>
      <c r="BG79" s="42" t="s">
        <v>238</v>
      </c>
    </row>
    <row r="80" spans="1:59" x14ac:dyDescent="0.25">
      <c r="A80" s="31" t="s">
        <v>327</v>
      </c>
      <c r="B80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25089045644093841SAS MONEXT                      260 RUE CLAUDE NICOL                                                                            13290AIX EN PROVENCE            25017028922828904564409300000000000000000000DC06983215CMBRFR2BARKFR76 1558 9297 5300 2819 2724 052 000000000000O0134O000C0009999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0" s="26" t="s">
        <v>33</v>
      </c>
      <c r="D80" s="26" t="s">
        <v>32</v>
      </c>
      <c r="E80" s="41" t="s">
        <v>243</v>
      </c>
      <c r="F80" s="42" t="s">
        <v>217</v>
      </c>
      <c r="G80" s="42" t="s">
        <v>218</v>
      </c>
      <c r="H80" s="42" t="s">
        <v>58</v>
      </c>
      <c r="I80" s="42" t="s">
        <v>36</v>
      </c>
      <c r="J80" s="47" t="s">
        <v>499</v>
      </c>
      <c r="K80" s="42" t="str">
        <f>VLOOKUP(C80,'Listes déroulantes'!A:D,4,FALSE)</f>
        <v>9255001</v>
      </c>
      <c r="L80" s="42" t="str">
        <f>VLOOKUP(C80,'Listes déroulantes'!A:C,3,FALSE)</f>
        <v>50318500100032</v>
      </c>
      <c r="M80" s="42" t="s">
        <v>58</v>
      </c>
      <c r="N80" s="42" t="s">
        <v>221</v>
      </c>
      <c r="O80" s="42" t="s">
        <v>292</v>
      </c>
      <c r="P80" s="42">
        <f>VLOOKUP(C80,'Listes déroulantes'!A:O,15,FALSE)</f>
        <v>8641</v>
      </c>
      <c r="Q80" s="42" t="s">
        <v>498</v>
      </c>
      <c r="R80" s="42" t="str">
        <f>IF(VLOOKUP(C80,'Listes déroulantes'!A:H,8,FALSE)="VAD  ","V"," ")</f>
        <v xml:space="preserve"> </v>
      </c>
      <c r="S80" s="42" t="str">
        <f>IF(VLOOKUP(C80,'Listes déroulantes'!A:H,6,FALSE)="PDPSC","1"," ")</f>
        <v xml:space="preserve"> </v>
      </c>
      <c r="T80" s="42" t="s">
        <v>223</v>
      </c>
      <c r="U80" s="42" t="s">
        <v>223</v>
      </c>
      <c r="V80" s="42" t="s">
        <v>223</v>
      </c>
      <c r="W80" s="42" t="s">
        <v>223</v>
      </c>
      <c r="X80" s="42" t="str">
        <f>LEFT(VLOOKUP(C80,'Listes déroulantes'!A:I,9,FALSE),16)</f>
        <v xml:space="preserve">MONEXT          </v>
      </c>
      <c r="Y80" s="42" t="s">
        <v>224</v>
      </c>
      <c r="Z80" s="42" t="s">
        <v>225</v>
      </c>
      <c r="AA80" s="42" t="str">
        <f>VLOOKUP(C80,'Listes déroulantes'!A:B,2,FALSE)</f>
        <v xml:space="preserve">SAS MONEXT                      </v>
      </c>
      <c r="AB80" s="42" t="str">
        <f>VLOOKUP(C80,'Listes déroulantes'!A:E,5,FALSE)</f>
        <v xml:space="preserve">260 RUE CLAUDE NICOL            </v>
      </c>
      <c r="AC80" s="42" t="s">
        <v>226</v>
      </c>
      <c r="AD80" s="42" t="s">
        <v>226</v>
      </c>
      <c r="AE80" s="42" t="s">
        <v>227</v>
      </c>
      <c r="AF80" s="42" t="s">
        <v>228</v>
      </c>
      <c r="AG80" s="42" t="s">
        <v>229</v>
      </c>
      <c r="AH80" s="48">
        <v>8904564409384</v>
      </c>
      <c r="AI80" s="42" t="s">
        <v>222</v>
      </c>
      <c r="AJ80" s="42" t="str">
        <f>VLOOKUP(C80,'Listes déroulantes'!A:B,2,FALSE)</f>
        <v xml:space="preserve">SAS MONEXT                      </v>
      </c>
      <c r="AK80" s="42" t="str">
        <f>VLOOKUP(C80,'Listes déroulantes'!A:G,5,FALSE)</f>
        <v xml:space="preserve">260 RUE CLAUDE NICOL            </v>
      </c>
      <c r="AL80" s="42" t="s">
        <v>226</v>
      </c>
      <c r="AM80" s="42" t="s">
        <v>226</v>
      </c>
      <c r="AN80" s="42" t="s">
        <v>227</v>
      </c>
      <c r="AO80" s="42" t="s">
        <v>228</v>
      </c>
      <c r="AP80" s="42" t="s">
        <v>229</v>
      </c>
      <c r="AQ80" s="42">
        <v>17028</v>
      </c>
      <c r="AR80" s="42" t="s">
        <v>230</v>
      </c>
      <c r="AS80" s="42" t="str">
        <f>RIGHT(VLOOKUP(C80,'Listes déroulantes'!A:N,14,FALSE),11)</f>
        <v>89045644093</v>
      </c>
      <c r="AT80" s="42" t="s">
        <v>231</v>
      </c>
      <c r="AU80" s="42" t="s">
        <v>232</v>
      </c>
      <c r="AV80" s="42" t="s">
        <v>232</v>
      </c>
      <c r="AW80" s="42" t="str">
        <f>VLOOKUP(C80,'Listes déroulantes'!A:K,10,FALSE)</f>
        <v>DC06983215</v>
      </c>
      <c r="AX80" s="42" t="str">
        <f>VLOOKUP(C80,'Listes déroulantes'!A:L,12,FALSE)</f>
        <v>CMBRFR2BARK</v>
      </c>
      <c r="AY80" s="42" t="str">
        <f>VLOOKUP(C80,'Listes déroulantes'!A:M,13,FALSE)</f>
        <v xml:space="preserve">FR76 1558 9297 5300 2819 2724 052 </v>
      </c>
      <c r="AZ80" s="42" t="str">
        <f>REPT(0,12-LEN(SUBSTITUTE(VLOOKUP(C80,'Listes déroulantes'!A:P,16,FALSE), ".", "")))&amp;SUBSTITUTE(VLOOKUP(C80,'Listes déroulantes'!A:P,16,FALSE), ".", "")</f>
        <v>000000000000</v>
      </c>
      <c r="BA80" s="42" t="str">
        <f t="shared" si="4"/>
        <v>O</v>
      </c>
      <c r="BB80" s="42" t="s">
        <v>440</v>
      </c>
      <c r="BC80" s="42" t="s">
        <v>235</v>
      </c>
      <c r="BD80" s="42" t="s">
        <v>236</v>
      </c>
      <c r="BE80" s="42" t="str">
        <f>VLOOKUP(C80,'Listes déroulantes'!A:G,7,FALSE)</f>
        <v xml:space="preserve">C0009999                      </v>
      </c>
      <c r="BF80" s="43" t="str">
        <f>VLOOKUP(C80,'Listes déroulantes'!A:N,6,FALSE)</f>
        <v>A</v>
      </c>
      <c r="BG80" s="42" t="s">
        <v>238</v>
      </c>
    </row>
    <row r="81" spans="1:59" x14ac:dyDescent="0.25">
      <c r="A81" s="31" t="s">
        <v>328</v>
      </c>
      <c r="B81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25089045644093851SAS MONEXT                      260 RUE CLAUDE NICOL                                                                            13290AIX EN PROVENCE            25017028922828904564409300000000000000000000DC06983215CMBRFR2BARKFR76 1558 9297 5300 2819 2724 052 000000000000O0135O000C0009999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1" s="26" t="s">
        <v>33</v>
      </c>
      <c r="D81" s="26" t="s">
        <v>32</v>
      </c>
      <c r="E81" s="41" t="s">
        <v>243</v>
      </c>
      <c r="F81" s="42" t="s">
        <v>217</v>
      </c>
      <c r="G81" s="42" t="s">
        <v>218</v>
      </c>
      <c r="H81" s="42" t="s">
        <v>58</v>
      </c>
      <c r="I81" s="42" t="s">
        <v>36</v>
      </c>
      <c r="J81" s="47" t="s">
        <v>499</v>
      </c>
      <c r="K81" s="42" t="str">
        <f>VLOOKUP(C81,'Listes déroulantes'!A:D,4,FALSE)</f>
        <v>9255001</v>
      </c>
      <c r="L81" s="42" t="str">
        <f>VLOOKUP(C81,'Listes déroulantes'!A:C,3,FALSE)</f>
        <v>50318500100032</v>
      </c>
      <c r="M81" s="42" t="s">
        <v>58</v>
      </c>
      <c r="N81" s="42" t="s">
        <v>221</v>
      </c>
      <c r="O81" s="42" t="s">
        <v>292</v>
      </c>
      <c r="P81" s="42">
        <f>VLOOKUP(C81,'Listes déroulantes'!A:O,15,FALSE)</f>
        <v>8641</v>
      </c>
      <c r="Q81" s="42" t="s">
        <v>498</v>
      </c>
      <c r="R81" s="42" t="str">
        <f>IF(VLOOKUP(C81,'Listes déroulantes'!A:H,8,FALSE)="VAD  ","V"," ")</f>
        <v xml:space="preserve"> </v>
      </c>
      <c r="S81" s="42" t="str">
        <f>IF(VLOOKUP(C81,'Listes déroulantes'!A:H,6,FALSE)="PDPSC","1"," ")</f>
        <v xml:space="preserve"> </v>
      </c>
      <c r="T81" s="42" t="s">
        <v>223</v>
      </c>
      <c r="U81" s="42" t="s">
        <v>223</v>
      </c>
      <c r="V81" s="42" t="s">
        <v>223</v>
      </c>
      <c r="W81" s="42" t="s">
        <v>223</v>
      </c>
      <c r="X81" s="42" t="str">
        <f>LEFT(VLOOKUP(C81,'Listes déroulantes'!A:I,9,FALSE),16)</f>
        <v xml:space="preserve">MONEXT          </v>
      </c>
      <c r="Y81" s="42" t="s">
        <v>224</v>
      </c>
      <c r="Z81" s="42" t="s">
        <v>225</v>
      </c>
      <c r="AA81" s="42" t="str">
        <f>VLOOKUP(C81,'Listes déroulantes'!A:B,2,FALSE)</f>
        <v xml:space="preserve">SAS MONEXT                      </v>
      </c>
      <c r="AB81" s="42" t="str">
        <f>VLOOKUP(C81,'Listes déroulantes'!A:E,5,FALSE)</f>
        <v xml:space="preserve">260 RUE CLAUDE NICOL            </v>
      </c>
      <c r="AC81" s="42" t="s">
        <v>226</v>
      </c>
      <c r="AD81" s="42" t="s">
        <v>226</v>
      </c>
      <c r="AE81" s="42" t="s">
        <v>227</v>
      </c>
      <c r="AF81" s="42" t="s">
        <v>228</v>
      </c>
      <c r="AG81" s="42" t="s">
        <v>229</v>
      </c>
      <c r="AH81" s="48">
        <v>8904564409385</v>
      </c>
      <c r="AI81" s="42" t="s">
        <v>222</v>
      </c>
      <c r="AJ81" s="42" t="str">
        <f>VLOOKUP(C81,'Listes déroulantes'!A:B,2,FALSE)</f>
        <v xml:space="preserve">SAS MONEXT                      </v>
      </c>
      <c r="AK81" s="42" t="str">
        <f>VLOOKUP(C81,'Listes déroulantes'!A:G,5,FALSE)</f>
        <v xml:space="preserve">260 RUE CLAUDE NICOL            </v>
      </c>
      <c r="AL81" s="42" t="s">
        <v>226</v>
      </c>
      <c r="AM81" s="42" t="s">
        <v>226</v>
      </c>
      <c r="AN81" s="42" t="s">
        <v>227</v>
      </c>
      <c r="AO81" s="42" t="s">
        <v>228</v>
      </c>
      <c r="AP81" s="42" t="s">
        <v>229</v>
      </c>
      <c r="AQ81" s="42">
        <v>17028</v>
      </c>
      <c r="AR81" s="42" t="s">
        <v>230</v>
      </c>
      <c r="AS81" s="42" t="str">
        <f>RIGHT(VLOOKUP(C81,'Listes déroulantes'!A:N,14,FALSE),11)</f>
        <v>89045644093</v>
      </c>
      <c r="AT81" s="42" t="s">
        <v>231</v>
      </c>
      <c r="AU81" s="42" t="s">
        <v>232</v>
      </c>
      <c r="AV81" s="42" t="s">
        <v>232</v>
      </c>
      <c r="AW81" s="42" t="str">
        <f>VLOOKUP(C81,'Listes déroulantes'!A:K,10,FALSE)</f>
        <v>DC06983215</v>
      </c>
      <c r="AX81" s="42" t="str">
        <f>VLOOKUP(C81,'Listes déroulantes'!A:L,12,FALSE)</f>
        <v>CMBRFR2BARK</v>
      </c>
      <c r="AY81" s="42" t="str">
        <f>VLOOKUP(C81,'Listes déroulantes'!A:M,13,FALSE)</f>
        <v xml:space="preserve">FR76 1558 9297 5300 2819 2724 052 </v>
      </c>
      <c r="AZ81" s="42" t="str">
        <f>REPT(0,12-LEN(SUBSTITUTE(VLOOKUP(C81,'Listes déroulantes'!A:P,16,FALSE), ".", "")))&amp;SUBSTITUTE(VLOOKUP(C81,'Listes déroulantes'!A:P,16,FALSE), ".", "")</f>
        <v>000000000000</v>
      </c>
      <c r="BA81" s="42" t="str">
        <f t="shared" si="4"/>
        <v>O</v>
      </c>
      <c r="BB81" s="42" t="s">
        <v>441</v>
      </c>
      <c r="BC81" s="42" t="s">
        <v>235</v>
      </c>
      <c r="BD81" s="42" t="s">
        <v>236</v>
      </c>
      <c r="BE81" s="42" t="str">
        <f>VLOOKUP(C81,'Listes déroulantes'!A:G,7,FALSE)</f>
        <v xml:space="preserve">C0009999                      </v>
      </c>
      <c r="BF81" s="43" t="str">
        <f>VLOOKUP(C81,'Listes déroulantes'!A:N,6,FALSE)</f>
        <v>A</v>
      </c>
      <c r="BG81" s="42" t="s">
        <v>238</v>
      </c>
    </row>
    <row r="82" spans="1:59" x14ac:dyDescent="0.25">
      <c r="A82" s="31" t="s">
        <v>329</v>
      </c>
      <c r="B82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25089045644093861SAS MONEXT                      260 RUE CLAUDE NICOL                                                                            13290AIX EN PROVENCE            25017028922828904564409300000000000000000000DC06983215CMBRFR2BARKFR76 1558 9297 5300 2819 2724 052 000000000000O0136O000C0009999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2" s="26" t="s">
        <v>33</v>
      </c>
      <c r="D82" s="26" t="s">
        <v>32</v>
      </c>
      <c r="E82" s="41" t="s">
        <v>243</v>
      </c>
      <c r="F82" s="42" t="s">
        <v>217</v>
      </c>
      <c r="G82" s="42" t="s">
        <v>218</v>
      </c>
      <c r="H82" s="42" t="s">
        <v>58</v>
      </c>
      <c r="I82" s="42" t="s">
        <v>36</v>
      </c>
      <c r="J82" s="47" t="s">
        <v>499</v>
      </c>
      <c r="K82" s="42" t="str">
        <f>VLOOKUP(C82,'Listes déroulantes'!A:D,4,FALSE)</f>
        <v>9255001</v>
      </c>
      <c r="L82" s="42" t="str">
        <f>VLOOKUP(C82,'Listes déroulantes'!A:C,3,FALSE)</f>
        <v>50318500100032</v>
      </c>
      <c r="M82" s="42" t="s">
        <v>58</v>
      </c>
      <c r="N82" s="42" t="s">
        <v>221</v>
      </c>
      <c r="O82" s="42" t="s">
        <v>292</v>
      </c>
      <c r="P82" s="42">
        <f>VLOOKUP(C82,'Listes déroulantes'!A:O,15,FALSE)</f>
        <v>8641</v>
      </c>
      <c r="Q82" s="42" t="s">
        <v>498</v>
      </c>
      <c r="R82" s="42" t="str">
        <f>IF(VLOOKUP(C82,'Listes déroulantes'!A:H,8,FALSE)="VAD  ","V"," ")</f>
        <v xml:space="preserve"> </v>
      </c>
      <c r="S82" s="42" t="str">
        <f>IF(VLOOKUP(C82,'Listes déroulantes'!A:H,6,FALSE)="PDPSC","1"," ")</f>
        <v xml:space="preserve"> </v>
      </c>
      <c r="T82" s="42" t="s">
        <v>223</v>
      </c>
      <c r="U82" s="42" t="s">
        <v>223</v>
      </c>
      <c r="V82" s="42" t="s">
        <v>223</v>
      </c>
      <c r="W82" s="42" t="s">
        <v>223</v>
      </c>
      <c r="X82" s="42" t="str">
        <f>LEFT(VLOOKUP(C82,'Listes déroulantes'!A:I,9,FALSE),16)</f>
        <v xml:space="preserve">MONEXT          </v>
      </c>
      <c r="Y82" s="42" t="s">
        <v>224</v>
      </c>
      <c r="Z82" s="42" t="s">
        <v>225</v>
      </c>
      <c r="AA82" s="42" t="str">
        <f>VLOOKUP(C82,'Listes déroulantes'!A:B,2,FALSE)</f>
        <v xml:space="preserve">SAS MONEXT                      </v>
      </c>
      <c r="AB82" s="42" t="str">
        <f>VLOOKUP(C82,'Listes déroulantes'!A:E,5,FALSE)</f>
        <v xml:space="preserve">260 RUE CLAUDE NICOL            </v>
      </c>
      <c r="AC82" s="42" t="s">
        <v>226</v>
      </c>
      <c r="AD82" s="42" t="s">
        <v>226</v>
      </c>
      <c r="AE82" s="42" t="s">
        <v>227</v>
      </c>
      <c r="AF82" s="42" t="s">
        <v>228</v>
      </c>
      <c r="AG82" s="42" t="s">
        <v>229</v>
      </c>
      <c r="AH82" s="48">
        <v>8904564409386</v>
      </c>
      <c r="AI82" s="42" t="s">
        <v>222</v>
      </c>
      <c r="AJ82" s="42" t="str">
        <f>VLOOKUP(C82,'Listes déroulantes'!A:B,2,FALSE)</f>
        <v xml:space="preserve">SAS MONEXT                      </v>
      </c>
      <c r="AK82" s="42" t="str">
        <f>VLOOKUP(C82,'Listes déroulantes'!A:G,5,FALSE)</f>
        <v xml:space="preserve">260 RUE CLAUDE NICOL            </v>
      </c>
      <c r="AL82" s="42" t="s">
        <v>226</v>
      </c>
      <c r="AM82" s="42" t="s">
        <v>226</v>
      </c>
      <c r="AN82" s="42" t="s">
        <v>227</v>
      </c>
      <c r="AO82" s="42" t="s">
        <v>228</v>
      </c>
      <c r="AP82" s="42" t="s">
        <v>229</v>
      </c>
      <c r="AQ82" s="42">
        <v>17028</v>
      </c>
      <c r="AR82" s="42" t="s">
        <v>230</v>
      </c>
      <c r="AS82" s="42" t="str">
        <f>RIGHT(VLOOKUP(C82,'Listes déroulantes'!A:N,14,FALSE),11)</f>
        <v>89045644093</v>
      </c>
      <c r="AT82" s="42" t="s">
        <v>231</v>
      </c>
      <c r="AU82" s="42" t="s">
        <v>232</v>
      </c>
      <c r="AV82" s="42" t="s">
        <v>232</v>
      </c>
      <c r="AW82" s="42" t="str">
        <f>VLOOKUP(C82,'Listes déroulantes'!A:K,10,FALSE)</f>
        <v>DC06983215</v>
      </c>
      <c r="AX82" s="42" t="str">
        <f>VLOOKUP(C82,'Listes déroulantes'!A:L,12,FALSE)</f>
        <v>CMBRFR2BARK</v>
      </c>
      <c r="AY82" s="42" t="str">
        <f>VLOOKUP(C82,'Listes déroulantes'!A:M,13,FALSE)</f>
        <v xml:space="preserve">FR76 1558 9297 5300 2819 2724 052 </v>
      </c>
      <c r="AZ82" s="42" t="str">
        <f>REPT(0,12-LEN(SUBSTITUTE(VLOOKUP(C82,'Listes déroulantes'!A:P,16,FALSE), ".", "")))&amp;SUBSTITUTE(VLOOKUP(C82,'Listes déroulantes'!A:P,16,FALSE), ".", "")</f>
        <v>000000000000</v>
      </c>
      <c r="BA82" s="42" t="str">
        <f t="shared" si="4"/>
        <v>O</v>
      </c>
      <c r="BB82" s="42" t="s">
        <v>442</v>
      </c>
      <c r="BC82" s="42" t="s">
        <v>235</v>
      </c>
      <c r="BD82" s="42" t="s">
        <v>236</v>
      </c>
      <c r="BE82" s="42" t="str">
        <f>VLOOKUP(C82,'Listes déroulantes'!A:G,7,FALSE)</f>
        <v xml:space="preserve">C0009999                      </v>
      </c>
      <c r="BF82" s="43" t="str">
        <f>VLOOKUP(C82,'Listes déroulantes'!A:N,6,FALSE)</f>
        <v>A</v>
      </c>
      <c r="BG82" s="42" t="s">
        <v>238</v>
      </c>
    </row>
    <row r="83" spans="1:59" x14ac:dyDescent="0.25">
      <c r="A83" s="31" t="s">
        <v>330</v>
      </c>
      <c r="B83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25089045644093871SAS MONEXT                      260 RUE CLAUDE NICOL                                                                            13290AIX EN PROVENCE            25017028922828904564409300000000000000000000DC06983215CMBRFR2BARKFR76 1558 9297 5300 2819 2724 052 000000000000O0137O000C0009999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3" s="26" t="s">
        <v>33</v>
      </c>
      <c r="D83" s="26" t="s">
        <v>32</v>
      </c>
      <c r="E83" s="41" t="s">
        <v>243</v>
      </c>
      <c r="F83" s="42" t="s">
        <v>217</v>
      </c>
      <c r="G83" s="42" t="s">
        <v>218</v>
      </c>
      <c r="H83" s="42" t="s">
        <v>58</v>
      </c>
      <c r="I83" s="42" t="s">
        <v>36</v>
      </c>
      <c r="J83" s="47" t="s">
        <v>499</v>
      </c>
      <c r="K83" s="42" t="str">
        <f>VLOOKUP(C83,'Listes déroulantes'!A:D,4,FALSE)</f>
        <v>9255001</v>
      </c>
      <c r="L83" s="42" t="str">
        <f>VLOOKUP(C83,'Listes déroulantes'!A:C,3,FALSE)</f>
        <v>50318500100032</v>
      </c>
      <c r="M83" s="42" t="s">
        <v>58</v>
      </c>
      <c r="N83" s="42" t="s">
        <v>221</v>
      </c>
      <c r="O83" s="42" t="s">
        <v>292</v>
      </c>
      <c r="P83" s="42">
        <f>VLOOKUP(C83,'Listes déroulantes'!A:O,15,FALSE)</f>
        <v>8641</v>
      </c>
      <c r="Q83" s="42" t="s">
        <v>498</v>
      </c>
      <c r="R83" s="42" t="str">
        <f>IF(VLOOKUP(C83,'Listes déroulantes'!A:H,8,FALSE)="VAD  ","V"," ")</f>
        <v xml:space="preserve"> </v>
      </c>
      <c r="S83" s="42" t="str">
        <f>IF(VLOOKUP(C83,'Listes déroulantes'!A:H,6,FALSE)="PDPSC","1"," ")</f>
        <v xml:space="preserve"> </v>
      </c>
      <c r="T83" s="42" t="s">
        <v>223</v>
      </c>
      <c r="U83" s="42" t="s">
        <v>223</v>
      </c>
      <c r="V83" s="42" t="s">
        <v>223</v>
      </c>
      <c r="W83" s="42" t="s">
        <v>223</v>
      </c>
      <c r="X83" s="42" t="str">
        <f>LEFT(VLOOKUP(C83,'Listes déroulantes'!A:I,9,FALSE),16)</f>
        <v xml:space="preserve">MONEXT          </v>
      </c>
      <c r="Y83" s="42" t="s">
        <v>224</v>
      </c>
      <c r="Z83" s="42" t="s">
        <v>225</v>
      </c>
      <c r="AA83" s="42" t="str">
        <f>VLOOKUP(C83,'Listes déroulantes'!A:B,2,FALSE)</f>
        <v xml:space="preserve">SAS MONEXT                      </v>
      </c>
      <c r="AB83" s="42" t="str">
        <f>VLOOKUP(C83,'Listes déroulantes'!A:E,5,FALSE)</f>
        <v xml:space="preserve">260 RUE CLAUDE NICOL            </v>
      </c>
      <c r="AC83" s="42" t="s">
        <v>226</v>
      </c>
      <c r="AD83" s="42" t="s">
        <v>226</v>
      </c>
      <c r="AE83" s="42" t="s">
        <v>227</v>
      </c>
      <c r="AF83" s="42" t="s">
        <v>228</v>
      </c>
      <c r="AG83" s="42" t="s">
        <v>229</v>
      </c>
      <c r="AH83" s="48">
        <v>8904564409387</v>
      </c>
      <c r="AI83" s="42" t="s">
        <v>222</v>
      </c>
      <c r="AJ83" s="42" t="str">
        <f>VLOOKUP(C83,'Listes déroulantes'!A:B,2,FALSE)</f>
        <v xml:space="preserve">SAS MONEXT                      </v>
      </c>
      <c r="AK83" s="42" t="str">
        <f>VLOOKUP(C83,'Listes déroulantes'!A:G,5,FALSE)</f>
        <v xml:space="preserve">260 RUE CLAUDE NICOL            </v>
      </c>
      <c r="AL83" s="42" t="s">
        <v>226</v>
      </c>
      <c r="AM83" s="42" t="s">
        <v>226</v>
      </c>
      <c r="AN83" s="42" t="s">
        <v>227</v>
      </c>
      <c r="AO83" s="42" t="s">
        <v>228</v>
      </c>
      <c r="AP83" s="42" t="s">
        <v>229</v>
      </c>
      <c r="AQ83" s="42">
        <v>17028</v>
      </c>
      <c r="AR83" s="42" t="s">
        <v>230</v>
      </c>
      <c r="AS83" s="42" t="str">
        <f>RIGHT(VLOOKUP(C83,'Listes déroulantes'!A:N,14,FALSE),11)</f>
        <v>89045644093</v>
      </c>
      <c r="AT83" s="42" t="s">
        <v>231</v>
      </c>
      <c r="AU83" s="42" t="s">
        <v>232</v>
      </c>
      <c r="AV83" s="42" t="s">
        <v>232</v>
      </c>
      <c r="AW83" s="42" t="str">
        <f>VLOOKUP(C83,'Listes déroulantes'!A:K,10,FALSE)</f>
        <v>DC06983215</v>
      </c>
      <c r="AX83" s="42" t="str">
        <f>VLOOKUP(C83,'Listes déroulantes'!A:L,12,FALSE)</f>
        <v>CMBRFR2BARK</v>
      </c>
      <c r="AY83" s="42" t="str">
        <f>VLOOKUP(C83,'Listes déroulantes'!A:M,13,FALSE)</f>
        <v xml:space="preserve">FR76 1558 9297 5300 2819 2724 052 </v>
      </c>
      <c r="AZ83" s="42" t="str">
        <f>REPT(0,12-LEN(SUBSTITUTE(VLOOKUP(C83,'Listes déroulantes'!A:P,16,FALSE), ".", "")))&amp;SUBSTITUTE(VLOOKUP(C83,'Listes déroulantes'!A:P,16,FALSE), ".", "")</f>
        <v>000000000000</v>
      </c>
      <c r="BA83" s="42" t="str">
        <f t="shared" si="4"/>
        <v>O</v>
      </c>
      <c r="BB83" s="42" t="s">
        <v>443</v>
      </c>
      <c r="BC83" s="42" t="s">
        <v>235</v>
      </c>
      <c r="BD83" s="42" t="s">
        <v>236</v>
      </c>
      <c r="BE83" s="42" t="str">
        <f>VLOOKUP(C83,'Listes déroulantes'!A:G,7,FALSE)</f>
        <v xml:space="preserve">C0009999                      </v>
      </c>
      <c r="BF83" s="43" t="str">
        <f>VLOOKUP(C83,'Listes déroulantes'!A:N,6,FALSE)</f>
        <v>A</v>
      </c>
      <c r="BG83" s="42" t="s">
        <v>238</v>
      </c>
    </row>
    <row r="84" spans="1:59" x14ac:dyDescent="0.25">
      <c r="A84" s="31" t="s">
        <v>331</v>
      </c>
      <c r="B84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25089045644093881SAS MONEXT                      260 RUE CLAUDE NICOL                                                                            13290AIX EN PROVENCE            25017028922828904564409300000000000000000000DC06983215CMBRFR2BARKFR76 1558 9297 5300 2819 2724 052 000000000000O0138O000C0009999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4" s="26" t="s">
        <v>33</v>
      </c>
      <c r="D84" s="26" t="s">
        <v>32</v>
      </c>
      <c r="E84" s="41" t="s">
        <v>243</v>
      </c>
      <c r="F84" s="42" t="s">
        <v>217</v>
      </c>
      <c r="G84" s="42" t="s">
        <v>218</v>
      </c>
      <c r="H84" s="42" t="s">
        <v>58</v>
      </c>
      <c r="I84" s="42" t="s">
        <v>36</v>
      </c>
      <c r="J84" s="47" t="s">
        <v>499</v>
      </c>
      <c r="K84" s="42" t="str">
        <f>VLOOKUP(C84,'Listes déroulantes'!A:D,4,FALSE)</f>
        <v>9255001</v>
      </c>
      <c r="L84" s="42" t="str">
        <f>VLOOKUP(C84,'Listes déroulantes'!A:C,3,FALSE)</f>
        <v>50318500100032</v>
      </c>
      <c r="M84" s="42" t="s">
        <v>58</v>
      </c>
      <c r="N84" s="42" t="s">
        <v>221</v>
      </c>
      <c r="O84" s="42" t="s">
        <v>292</v>
      </c>
      <c r="P84" s="42">
        <f>VLOOKUP(C84,'Listes déroulantes'!A:O,15,FALSE)</f>
        <v>8641</v>
      </c>
      <c r="Q84" s="42" t="s">
        <v>498</v>
      </c>
      <c r="R84" s="42" t="str">
        <f>IF(VLOOKUP(C84,'Listes déroulantes'!A:H,8,FALSE)="VAD  ","V"," ")</f>
        <v xml:space="preserve"> </v>
      </c>
      <c r="S84" s="42" t="str">
        <f>IF(VLOOKUP(C84,'Listes déroulantes'!A:H,6,FALSE)="PDPSC","1"," ")</f>
        <v xml:space="preserve"> </v>
      </c>
      <c r="T84" s="42" t="s">
        <v>223</v>
      </c>
      <c r="U84" s="42" t="s">
        <v>223</v>
      </c>
      <c r="V84" s="42" t="s">
        <v>223</v>
      </c>
      <c r="W84" s="42" t="s">
        <v>223</v>
      </c>
      <c r="X84" s="42" t="str">
        <f>LEFT(VLOOKUP(C84,'Listes déroulantes'!A:I,9,FALSE),16)</f>
        <v xml:space="preserve">MONEXT          </v>
      </c>
      <c r="Y84" s="42" t="s">
        <v>224</v>
      </c>
      <c r="Z84" s="42" t="s">
        <v>225</v>
      </c>
      <c r="AA84" s="42" t="str">
        <f>VLOOKUP(C84,'Listes déroulantes'!A:B,2,FALSE)</f>
        <v xml:space="preserve">SAS MONEXT                      </v>
      </c>
      <c r="AB84" s="42" t="str">
        <f>VLOOKUP(C84,'Listes déroulantes'!A:E,5,FALSE)</f>
        <v xml:space="preserve">260 RUE CLAUDE NICOL            </v>
      </c>
      <c r="AC84" s="42" t="s">
        <v>226</v>
      </c>
      <c r="AD84" s="42" t="s">
        <v>226</v>
      </c>
      <c r="AE84" s="42" t="s">
        <v>227</v>
      </c>
      <c r="AF84" s="42" t="s">
        <v>228</v>
      </c>
      <c r="AG84" s="42" t="s">
        <v>229</v>
      </c>
      <c r="AH84" s="48">
        <v>8904564409388</v>
      </c>
      <c r="AI84" s="42" t="s">
        <v>222</v>
      </c>
      <c r="AJ84" s="42" t="str">
        <f>VLOOKUP(C84,'Listes déroulantes'!A:B,2,FALSE)</f>
        <v xml:space="preserve">SAS MONEXT                      </v>
      </c>
      <c r="AK84" s="42" t="str">
        <f>VLOOKUP(C84,'Listes déroulantes'!A:G,5,FALSE)</f>
        <v xml:space="preserve">260 RUE CLAUDE NICOL            </v>
      </c>
      <c r="AL84" s="42" t="s">
        <v>226</v>
      </c>
      <c r="AM84" s="42" t="s">
        <v>226</v>
      </c>
      <c r="AN84" s="42" t="s">
        <v>227</v>
      </c>
      <c r="AO84" s="42" t="s">
        <v>228</v>
      </c>
      <c r="AP84" s="42" t="s">
        <v>229</v>
      </c>
      <c r="AQ84" s="42">
        <v>17028</v>
      </c>
      <c r="AR84" s="42" t="s">
        <v>230</v>
      </c>
      <c r="AS84" s="42" t="str">
        <f>RIGHT(VLOOKUP(C84,'Listes déroulantes'!A:N,14,FALSE),11)</f>
        <v>89045644093</v>
      </c>
      <c r="AT84" s="42" t="s">
        <v>231</v>
      </c>
      <c r="AU84" s="42" t="s">
        <v>232</v>
      </c>
      <c r="AV84" s="42" t="s">
        <v>232</v>
      </c>
      <c r="AW84" s="42" t="str">
        <f>VLOOKUP(C84,'Listes déroulantes'!A:K,10,FALSE)</f>
        <v>DC06983215</v>
      </c>
      <c r="AX84" s="42" t="str">
        <f>VLOOKUP(C84,'Listes déroulantes'!A:L,12,FALSE)</f>
        <v>CMBRFR2BARK</v>
      </c>
      <c r="AY84" s="42" t="str">
        <f>VLOOKUP(C84,'Listes déroulantes'!A:M,13,FALSE)</f>
        <v xml:space="preserve">FR76 1558 9297 5300 2819 2724 052 </v>
      </c>
      <c r="AZ84" s="42" t="str">
        <f>REPT(0,12-LEN(SUBSTITUTE(VLOOKUP(C84,'Listes déroulantes'!A:P,16,FALSE), ".", "")))&amp;SUBSTITUTE(VLOOKUP(C84,'Listes déroulantes'!A:P,16,FALSE), ".", "")</f>
        <v>000000000000</v>
      </c>
      <c r="BA84" s="42" t="str">
        <f t="shared" si="4"/>
        <v>O</v>
      </c>
      <c r="BB84" s="42" t="s">
        <v>444</v>
      </c>
      <c r="BC84" s="42" t="s">
        <v>235</v>
      </c>
      <c r="BD84" s="42" t="s">
        <v>236</v>
      </c>
      <c r="BE84" s="42" t="str">
        <f>VLOOKUP(C84,'Listes déroulantes'!A:G,7,FALSE)</f>
        <v xml:space="preserve">C0009999                      </v>
      </c>
      <c r="BF84" s="43" t="str">
        <f>VLOOKUP(C84,'Listes déroulantes'!A:N,6,FALSE)</f>
        <v>A</v>
      </c>
      <c r="BG84" s="42" t="s">
        <v>238</v>
      </c>
    </row>
    <row r="85" spans="1:59" x14ac:dyDescent="0.25">
      <c r="A85" s="31" t="s">
        <v>332</v>
      </c>
      <c r="B85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25089045644093891SAS MONEXT                      260 RUE CLAUDE NICOL                                                                            13290AIX EN PROVENCE            25017028922828904564409300000000000000000000DC06983215CMBRFR2BARKFR76 1558 9297 5300 2819 2724 052 000000000000O0139O000C0009999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5" s="26" t="s">
        <v>33</v>
      </c>
      <c r="D85" s="26" t="s">
        <v>32</v>
      </c>
      <c r="E85" s="41" t="s">
        <v>243</v>
      </c>
      <c r="F85" s="42" t="s">
        <v>217</v>
      </c>
      <c r="G85" s="42" t="s">
        <v>218</v>
      </c>
      <c r="H85" s="42" t="s">
        <v>58</v>
      </c>
      <c r="I85" s="42" t="s">
        <v>36</v>
      </c>
      <c r="J85" s="47" t="s">
        <v>499</v>
      </c>
      <c r="K85" s="42" t="str">
        <f>VLOOKUP(C85,'Listes déroulantes'!A:D,4,FALSE)</f>
        <v>9255001</v>
      </c>
      <c r="L85" s="42" t="str">
        <f>VLOOKUP(C85,'Listes déroulantes'!A:C,3,FALSE)</f>
        <v>50318500100032</v>
      </c>
      <c r="M85" s="42" t="s">
        <v>58</v>
      </c>
      <c r="N85" s="42" t="s">
        <v>221</v>
      </c>
      <c r="O85" s="42" t="s">
        <v>292</v>
      </c>
      <c r="P85" s="42">
        <f>VLOOKUP(C85,'Listes déroulantes'!A:O,15,FALSE)</f>
        <v>8641</v>
      </c>
      <c r="Q85" s="42" t="s">
        <v>498</v>
      </c>
      <c r="R85" s="42" t="str">
        <f>IF(VLOOKUP(C85,'Listes déroulantes'!A:H,8,FALSE)="VAD  ","V"," ")</f>
        <v xml:space="preserve"> </v>
      </c>
      <c r="S85" s="42" t="str">
        <f>IF(VLOOKUP(C85,'Listes déroulantes'!A:H,6,FALSE)="PDPSC","1"," ")</f>
        <v xml:space="preserve"> </v>
      </c>
      <c r="T85" s="42" t="s">
        <v>223</v>
      </c>
      <c r="U85" s="42" t="s">
        <v>223</v>
      </c>
      <c r="V85" s="42" t="s">
        <v>223</v>
      </c>
      <c r="W85" s="42" t="s">
        <v>223</v>
      </c>
      <c r="X85" s="42" t="str">
        <f>LEFT(VLOOKUP(C85,'Listes déroulantes'!A:I,9,FALSE),16)</f>
        <v xml:space="preserve">MONEXT          </v>
      </c>
      <c r="Y85" s="42" t="s">
        <v>224</v>
      </c>
      <c r="Z85" s="42" t="s">
        <v>225</v>
      </c>
      <c r="AA85" s="42" t="str">
        <f>VLOOKUP(C85,'Listes déroulantes'!A:B,2,FALSE)</f>
        <v xml:space="preserve">SAS MONEXT                      </v>
      </c>
      <c r="AB85" s="42" t="str">
        <f>VLOOKUP(C85,'Listes déroulantes'!A:E,5,FALSE)</f>
        <v xml:space="preserve">260 RUE CLAUDE NICOL            </v>
      </c>
      <c r="AC85" s="42" t="s">
        <v>226</v>
      </c>
      <c r="AD85" s="42" t="s">
        <v>226</v>
      </c>
      <c r="AE85" s="42" t="s">
        <v>227</v>
      </c>
      <c r="AF85" s="42" t="s">
        <v>228</v>
      </c>
      <c r="AG85" s="42" t="s">
        <v>229</v>
      </c>
      <c r="AH85" s="48">
        <v>8904564409389</v>
      </c>
      <c r="AI85" s="42" t="s">
        <v>222</v>
      </c>
      <c r="AJ85" s="42" t="str">
        <f>VLOOKUP(C85,'Listes déroulantes'!A:B,2,FALSE)</f>
        <v xml:space="preserve">SAS MONEXT                      </v>
      </c>
      <c r="AK85" s="42" t="str">
        <f>VLOOKUP(C85,'Listes déroulantes'!A:G,5,FALSE)</f>
        <v xml:space="preserve">260 RUE CLAUDE NICOL            </v>
      </c>
      <c r="AL85" s="42" t="s">
        <v>226</v>
      </c>
      <c r="AM85" s="42" t="s">
        <v>226</v>
      </c>
      <c r="AN85" s="42" t="s">
        <v>227</v>
      </c>
      <c r="AO85" s="42" t="s">
        <v>228</v>
      </c>
      <c r="AP85" s="42" t="s">
        <v>229</v>
      </c>
      <c r="AQ85" s="42">
        <v>17028</v>
      </c>
      <c r="AR85" s="42" t="s">
        <v>230</v>
      </c>
      <c r="AS85" s="42" t="str">
        <f>RIGHT(VLOOKUP(C85,'Listes déroulantes'!A:N,14,FALSE),11)</f>
        <v>89045644093</v>
      </c>
      <c r="AT85" s="42" t="s">
        <v>231</v>
      </c>
      <c r="AU85" s="42" t="s">
        <v>232</v>
      </c>
      <c r="AV85" s="42" t="s">
        <v>232</v>
      </c>
      <c r="AW85" s="42" t="str">
        <f>VLOOKUP(C85,'Listes déroulantes'!A:K,10,FALSE)</f>
        <v>DC06983215</v>
      </c>
      <c r="AX85" s="42" t="str">
        <f>VLOOKUP(C85,'Listes déroulantes'!A:L,12,FALSE)</f>
        <v>CMBRFR2BARK</v>
      </c>
      <c r="AY85" s="42" t="str">
        <f>VLOOKUP(C85,'Listes déroulantes'!A:M,13,FALSE)</f>
        <v xml:space="preserve">FR76 1558 9297 5300 2819 2724 052 </v>
      </c>
      <c r="AZ85" s="42" t="str">
        <f>REPT(0,12-LEN(SUBSTITUTE(VLOOKUP(C85,'Listes déroulantes'!A:P,16,FALSE), ".", "")))&amp;SUBSTITUTE(VLOOKUP(C85,'Listes déroulantes'!A:P,16,FALSE), ".", "")</f>
        <v>000000000000</v>
      </c>
      <c r="BA85" s="42" t="str">
        <f t="shared" si="4"/>
        <v>O</v>
      </c>
      <c r="BB85" s="42" t="s">
        <v>445</v>
      </c>
      <c r="BC85" s="42" t="s">
        <v>235</v>
      </c>
      <c r="BD85" s="42" t="s">
        <v>236</v>
      </c>
      <c r="BE85" s="42" t="str">
        <f>VLOOKUP(C85,'Listes déroulantes'!A:G,7,FALSE)</f>
        <v xml:space="preserve">C0009999                      </v>
      </c>
      <c r="BF85" s="43" t="str">
        <f>VLOOKUP(C85,'Listes déroulantes'!A:N,6,FALSE)</f>
        <v>A</v>
      </c>
      <c r="BG85" s="42" t="s">
        <v>238</v>
      </c>
    </row>
    <row r="86" spans="1:59" x14ac:dyDescent="0.25">
      <c r="A86" s="31" t="s">
        <v>333</v>
      </c>
      <c r="B86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25089045644093901SAS MONEXT                      260 RUE CLAUDE NICOL                                                                            13290AIX EN PROVENCE            25017028922828904564409300000000000000000000DC06983215CMBRFR2BARKFR76 1558 9297 5300 2819 2724 052 000000000000O0140O000C0009999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6" s="26" t="s">
        <v>33</v>
      </c>
      <c r="D86" s="26" t="s">
        <v>32</v>
      </c>
      <c r="E86" s="41" t="s">
        <v>243</v>
      </c>
      <c r="F86" s="42" t="s">
        <v>217</v>
      </c>
      <c r="G86" s="42" t="s">
        <v>218</v>
      </c>
      <c r="H86" s="42" t="s">
        <v>58</v>
      </c>
      <c r="I86" s="42" t="s">
        <v>36</v>
      </c>
      <c r="J86" s="47" t="s">
        <v>499</v>
      </c>
      <c r="K86" s="42" t="str">
        <f>VLOOKUP(C86,'Listes déroulantes'!A:D,4,FALSE)</f>
        <v>9255001</v>
      </c>
      <c r="L86" s="42" t="str">
        <f>VLOOKUP(C86,'Listes déroulantes'!A:C,3,FALSE)</f>
        <v>50318500100032</v>
      </c>
      <c r="M86" s="42" t="s">
        <v>58</v>
      </c>
      <c r="N86" s="42" t="s">
        <v>221</v>
      </c>
      <c r="O86" s="42" t="s">
        <v>292</v>
      </c>
      <c r="P86" s="42">
        <f>VLOOKUP(C86,'Listes déroulantes'!A:O,15,FALSE)</f>
        <v>8641</v>
      </c>
      <c r="Q86" s="42" t="s">
        <v>498</v>
      </c>
      <c r="R86" s="42" t="str">
        <f>IF(VLOOKUP(C86,'Listes déroulantes'!A:H,8,FALSE)="VAD  ","V"," ")</f>
        <v xml:space="preserve"> </v>
      </c>
      <c r="S86" s="42" t="str">
        <f>IF(VLOOKUP(C86,'Listes déroulantes'!A:H,6,FALSE)="PDPSC","1"," ")</f>
        <v xml:space="preserve"> </v>
      </c>
      <c r="T86" s="42" t="s">
        <v>223</v>
      </c>
      <c r="U86" s="42" t="s">
        <v>223</v>
      </c>
      <c r="V86" s="42" t="s">
        <v>223</v>
      </c>
      <c r="W86" s="42" t="s">
        <v>223</v>
      </c>
      <c r="X86" s="42" t="str">
        <f>LEFT(VLOOKUP(C86,'Listes déroulantes'!A:I,9,FALSE),16)</f>
        <v xml:space="preserve">MONEXT          </v>
      </c>
      <c r="Y86" s="42" t="s">
        <v>224</v>
      </c>
      <c r="Z86" s="42" t="s">
        <v>225</v>
      </c>
      <c r="AA86" s="42" t="str">
        <f>VLOOKUP(C86,'Listes déroulantes'!A:B,2,FALSE)</f>
        <v xml:space="preserve">SAS MONEXT                      </v>
      </c>
      <c r="AB86" s="42" t="str">
        <f>VLOOKUP(C86,'Listes déroulantes'!A:E,5,FALSE)</f>
        <v xml:space="preserve">260 RUE CLAUDE NICOL            </v>
      </c>
      <c r="AC86" s="42" t="s">
        <v>226</v>
      </c>
      <c r="AD86" s="42" t="s">
        <v>226</v>
      </c>
      <c r="AE86" s="42" t="s">
        <v>227</v>
      </c>
      <c r="AF86" s="42" t="s">
        <v>228</v>
      </c>
      <c r="AG86" s="42" t="s">
        <v>229</v>
      </c>
      <c r="AH86" s="48">
        <v>8904564409390</v>
      </c>
      <c r="AI86" s="42" t="s">
        <v>222</v>
      </c>
      <c r="AJ86" s="42" t="str">
        <f>VLOOKUP(C86,'Listes déroulantes'!A:B,2,FALSE)</f>
        <v xml:space="preserve">SAS MONEXT                      </v>
      </c>
      <c r="AK86" s="42" t="str">
        <f>VLOOKUP(C86,'Listes déroulantes'!A:G,5,FALSE)</f>
        <v xml:space="preserve">260 RUE CLAUDE NICOL            </v>
      </c>
      <c r="AL86" s="42" t="s">
        <v>226</v>
      </c>
      <c r="AM86" s="42" t="s">
        <v>226</v>
      </c>
      <c r="AN86" s="42" t="s">
        <v>227</v>
      </c>
      <c r="AO86" s="42" t="s">
        <v>228</v>
      </c>
      <c r="AP86" s="42" t="s">
        <v>229</v>
      </c>
      <c r="AQ86" s="42">
        <v>17028</v>
      </c>
      <c r="AR86" s="42" t="s">
        <v>230</v>
      </c>
      <c r="AS86" s="42" t="str">
        <f>RIGHT(VLOOKUP(C86,'Listes déroulantes'!A:N,14,FALSE),11)</f>
        <v>89045644093</v>
      </c>
      <c r="AT86" s="42" t="s">
        <v>231</v>
      </c>
      <c r="AU86" s="42" t="s">
        <v>232</v>
      </c>
      <c r="AV86" s="42" t="s">
        <v>232</v>
      </c>
      <c r="AW86" s="42" t="str">
        <f>VLOOKUP(C86,'Listes déroulantes'!A:K,10,FALSE)</f>
        <v>DC06983215</v>
      </c>
      <c r="AX86" s="42" t="str">
        <f>VLOOKUP(C86,'Listes déroulantes'!A:L,12,FALSE)</f>
        <v>CMBRFR2BARK</v>
      </c>
      <c r="AY86" s="42" t="str">
        <f>VLOOKUP(C86,'Listes déroulantes'!A:M,13,FALSE)</f>
        <v xml:space="preserve">FR76 1558 9297 5300 2819 2724 052 </v>
      </c>
      <c r="AZ86" s="42" t="str">
        <f>REPT(0,12-LEN(SUBSTITUTE(VLOOKUP(C86,'Listes déroulantes'!A:P,16,FALSE), ".", "")))&amp;SUBSTITUTE(VLOOKUP(C86,'Listes déroulantes'!A:P,16,FALSE), ".", "")</f>
        <v>000000000000</v>
      </c>
      <c r="BA86" s="42" t="str">
        <f t="shared" si="4"/>
        <v>O</v>
      </c>
      <c r="BB86" s="42" t="s">
        <v>446</v>
      </c>
      <c r="BC86" s="42" t="s">
        <v>235</v>
      </c>
      <c r="BD86" s="42" t="s">
        <v>236</v>
      </c>
      <c r="BE86" s="42" t="str">
        <f>VLOOKUP(C86,'Listes déroulantes'!A:G,7,FALSE)</f>
        <v xml:space="preserve">C0009999                      </v>
      </c>
      <c r="BF86" s="43" t="str">
        <f>VLOOKUP(C86,'Listes déroulantes'!A:N,6,FALSE)</f>
        <v>A</v>
      </c>
      <c r="BG86" s="42" t="s">
        <v>238</v>
      </c>
    </row>
    <row r="87" spans="1:59" x14ac:dyDescent="0.25">
      <c r="A87" s="31" t="s">
        <v>334</v>
      </c>
      <c r="B87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25089045644093911SAS MONEXT                      260 RUE CLAUDE NICOL                                                                            13290AIX EN PROVENCE            25017028922828904564409300000000000000000000DC06983215CMBRFR2BARKFR76 1558 9297 5300 2819 2724 052 000000000000O0141O000C0009999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7" s="26" t="s">
        <v>33</v>
      </c>
      <c r="D87" s="26" t="s">
        <v>32</v>
      </c>
      <c r="E87" s="41" t="s">
        <v>243</v>
      </c>
      <c r="F87" s="42" t="s">
        <v>217</v>
      </c>
      <c r="G87" s="42" t="s">
        <v>218</v>
      </c>
      <c r="H87" s="42" t="s">
        <v>58</v>
      </c>
      <c r="I87" s="42" t="s">
        <v>36</v>
      </c>
      <c r="J87" s="47" t="s">
        <v>499</v>
      </c>
      <c r="K87" s="42" t="str">
        <f>VLOOKUP(C87,'Listes déroulantes'!A:D,4,FALSE)</f>
        <v>9255001</v>
      </c>
      <c r="L87" s="42" t="str">
        <f>VLOOKUP(C87,'Listes déroulantes'!A:C,3,FALSE)</f>
        <v>50318500100032</v>
      </c>
      <c r="M87" s="42" t="s">
        <v>58</v>
      </c>
      <c r="N87" s="42" t="s">
        <v>221</v>
      </c>
      <c r="O87" s="42" t="s">
        <v>292</v>
      </c>
      <c r="P87" s="42">
        <f>VLOOKUP(C87,'Listes déroulantes'!A:O,15,FALSE)</f>
        <v>8641</v>
      </c>
      <c r="Q87" s="42" t="s">
        <v>498</v>
      </c>
      <c r="R87" s="42" t="str">
        <f>IF(VLOOKUP(C87,'Listes déroulantes'!A:H,8,FALSE)="VAD  ","V"," ")</f>
        <v xml:space="preserve"> </v>
      </c>
      <c r="S87" s="42" t="str">
        <f>IF(VLOOKUP(C87,'Listes déroulantes'!A:H,6,FALSE)="PDPSC","1"," ")</f>
        <v xml:space="preserve"> </v>
      </c>
      <c r="T87" s="42" t="s">
        <v>223</v>
      </c>
      <c r="U87" s="42" t="s">
        <v>223</v>
      </c>
      <c r="V87" s="42" t="s">
        <v>223</v>
      </c>
      <c r="W87" s="42" t="s">
        <v>223</v>
      </c>
      <c r="X87" s="42" t="str">
        <f>LEFT(VLOOKUP(C87,'Listes déroulantes'!A:I,9,FALSE),16)</f>
        <v xml:space="preserve">MONEXT          </v>
      </c>
      <c r="Y87" s="42" t="s">
        <v>224</v>
      </c>
      <c r="Z87" s="42" t="s">
        <v>225</v>
      </c>
      <c r="AA87" s="42" t="str">
        <f>VLOOKUP(C87,'Listes déroulantes'!A:B,2,FALSE)</f>
        <v xml:space="preserve">SAS MONEXT                      </v>
      </c>
      <c r="AB87" s="42" t="str">
        <f>VLOOKUP(C87,'Listes déroulantes'!A:E,5,FALSE)</f>
        <v xml:space="preserve">260 RUE CLAUDE NICOL            </v>
      </c>
      <c r="AC87" s="42" t="s">
        <v>226</v>
      </c>
      <c r="AD87" s="42" t="s">
        <v>226</v>
      </c>
      <c r="AE87" s="42" t="s">
        <v>227</v>
      </c>
      <c r="AF87" s="42" t="s">
        <v>228</v>
      </c>
      <c r="AG87" s="42" t="s">
        <v>229</v>
      </c>
      <c r="AH87" s="48">
        <v>8904564409391</v>
      </c>
      <c r="AI87" s="42" t="s">
        <v>222</v>
      </c>
      <c r="AJ87" s="42" t="str">
        <f>VLOOKUP(C87,'Listes déroulantes'!A:B,2,FALSE)</f>
        <v xml:space="preserve">SAS MONEXT                      </v>
      </c>
      <c r="AK87" s="42" t="str">
        <f>VLOOKUP(C87,'Listes déroulantes'!A:G,5,FALSE)</f>
        <v xml:space="preserve">260 RUE CLAUDE NICOL            </v>
      </c>
      <c r="AL87" s="42" t="s">
        <v>226</v>
      </c>
      <c r="AM87" s="42" t="s">
        <v>226</v>
      </c>
      <c r="AN87" s="42" t="s">
        <v>227</v>
      </c>
      <c r="AO87" s="42" t="s">
        <v>228</v>
      </c>
      <c r="AP87" s="42" t="s">
        <v>229</v>
      </c>
      <c r="AQ87" s="42">
        <v>17028</v>
      </c>
      <c r="AR87" s="42" t="s">
        <v>230</v>
      </c>
      <c r="AS87" s="42" t="str">
        <f>RIGHT(VLOOKUP(C87,'Listes déroulantes'!A:N,14,FALSE),11)</f>
        <v>89045644093</v>
      </c>
      <c r="AT87" s="42" t="s">
        <v>231</v>
      </c>
      <c r="AU87" s="42" t="s">
        <v>232</v>
      </c>
      <c r="AV87" s="42" t="s">
        <v>232</v>
      </c>
      <c r="AW87" s="42" t="str">
        <f>VLOOKUP(C87,'Listes déroulantes'!A:K,10,FALSE)</f>
        <v>DC06983215</v>
      </c>
      <c r="AX87" s="42" t="str">
        <f>VLOOKUP(C87,'Listes déroulantes'!A:L,12,FALSE)</f>
        <v>CMBRFR2BARK</v>
      </c>
      <c r="AY87" s="42" t="str">
        <f>VLOOKUP(C87,'Listes déroulantes'!A:M,13,FALSE)</f>
        <v xml:space="preserve">FR76 1558 9297 5300 2819 2724 052 </v>
      </c>
      <c r="AZ87" s="42" t="str">
        <f>REPT(0,12-LEN(SUBSTITUTE(VLOOKUP(C87,'Listes déroulantes'!A:P,16,FALSE), ".", "")))&amp;SUBSTITUTE(VLOOKUP(C87,'Listes déroulantes'!A:P,16,FALSE), ".", "")</f>
        <v>000000000000</v>
      </c>
      <c r="BA87" s="42" t="str">
        <f t="shared" si="4"/>
        <v>O</v>
      </c>
      <c r="BB87" s="42" t="s">
        <v>447</v>
      </c>
      <c r="BC87" s="42" t="s">
        <v>235</v>
      </c>
      <c r="BD87" s="42" t="s">
        <v>236</v>
      </c>
      <c r="BE87" s="42" t="str">
        <f>VLOOKUP(C87,'Listes déroulantes'!A:G,7,FALSE)</f>
        <v xml:space="preserve">C0009999                      </v>
      </c>
      <c r="BF87" s="43" t="str">
        <f>VLOOKUP(C87,'Listes déroulantes'!A:N,6,FALSE)</f>
        <v>A</v>
      </c>
      <c r="BG87" s="42" t="s">
        <v>238</v>
      </c>
    </row>
    <row r="88" spans="1:59" x14ac:dyDescent="0.25">
      <c r="A88" s="31" t="s">
        <v>335</v>
      </c>
      <c r="B88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25089045644093921SAS MONEXT                      260 RUE CLAUDE NICOL                                                                            13290AIX EN PROVENCE            25017028922828904564409300000000000000000000DC06983215CMBRFR2BARKFR76 1558 9297 5300 2819 2724 052 000000000000O0142O000C0009999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8" s="26" t="s">
        <v>33</v>
      </c>
      <c r="D88" s="26" t="s">
        <v>32</v>
      </c>
      <c r="E88" s="41" t="s">
        <v>243</v>
      </c>
      <c r="F88" s="42" t="s">
        <v>217</v>
      </c>
      <c r="G88" s="42" t="s">
        <v>218</v>
      </c>
      <c r="H88" s="42" t="s">
        <v>58</v>
      </c>
      <c r="I88" s="42" t="s">
        <v>36</v>
      </c>
      <c r="J88" s="47" t="s">
        <v>499</v>
      </c>
      <c r="K88" s="42" t="str">
        <f>VLOOKUP(C88,'Listes déroulantes'!A:D,4,FALSE)</f>
        <v>9255001</v>
      </c>
      <c r="L88" s="42" t="str">
        <f>VLOOKUP(C88,'Listes déroulantes'!A:C,3,FALSE)</f>
        <v>50318500100032</v>
      </c>
      <c r="M88" s="42" t="s">
        <v>58</v>
      </c>
      <c r="N88" s="42" t="s">
        <v>221</v>
      </c>
      <c r="O88" s="42" t="s">
        <v>292</v>
      </c>
      <c r="P88" s="42">
        <f>VLOOKUP(C88,'Listes déroulantes'!A:O,15,FALSE)</f>
        <v>8641</v>
      </c>
      <c r="Q88" s="42" t="s">
        <v>498</v>
      </c>
      <c r="R88" s="42" t="str">
        <f>IF(VLOOKUP(C88,'Listes déroulantes'!A:H,8,FALSE)="VAD  ","V"," ")</f>
        <v xml:space="preserve"> </v>
      </c>
      <c r="S88" s="42" t="str">
        <f>IF(VLOOKUP(C88,'Listes déroulantes'!A:H,6,FALSE)="PDPSC","1"," ")</f>
        <v xml:space="preserve"> </v>
      </c>
      <c r="T88" s="42" t="s">
        <v>223</v>
      </c>
      <c r="U88" s="42" t="s">
        <v>223</v>
      </c>
      <c r="V88" s="42" t="s">
        <v>223</v>
      </c>
      <c r="W88" s="42" t="s">
        <v>223</v>
      </c>
      <c r="X88" s="42" t="str">
        <f>LEFT(VLOOKUP(C88,'Listes déroulantes'!A:I,9,FALSE),16)</f>
        <v xml:space="preserve">MONEXT          </v>
      </c>
      <c r="Y88" s="42" t="s">
        <v>224</v>
      </c>
      <c r="Z88" s="42" t="s">
        <v>225</v>
      </c>
      <c r="AA88" s="42" t="str">
        <f>VLOOKUP(C88,'Listes déroulantes'!A:B,2,FALSE)</f>
        <v xml:space="preserve">SAS MONEXT                      </v>
      </c>
      <c r="AB88" s="42" t="str">
        <f>VLOOKUP(C88,'Listes déroulantes'!A:E,5,FALSE)</f>
        <v xml:space="preserve">260 RUE CLAUDE NICOL            </v>
      </c>
      <c r="AC88" s="42" t="s">
        <v>226</v>
      </c>
      <c r="AD88" s="42" t="s">
        <v>226</v>
      </c>
      <c r="AE88" s="42" t="s">
        <v>227</v>
      </c>
      <c r="AF88" s="42" t="s">
        <v>228</v>
      </c>
      <c r="AG88" s="42" t="s">
        <v>229</v>
      </c>
      <c r="AH88" s="48">
        <v>8904564409392</v>
      </c>
      <c r="AI88" s="42" t="s">
        <v>222</v>
      </c>
      <c r="AJ88" s="42" t="str">
        <f>VLOOKUP(C88,'Listes déroulantes'!A:B,2,FALSE)</f>
        <v xml:space="preserve">SAS MONEXT                      </v>
      </c>
      <c r="AK88" s="42" t="str">
        <f>VLOOKUP(C88,'Listes déroulantes'!A:G,5,FALSE)</f>
        <v xml:space="preserve">260 RUE CLAUDE NICOL            </v>
      </c>
      <c r="AL88" s="42" t="s">
        <v>226</v>
      </c>
      <c r="AM88" s="42" t="s">
        <v>226</v>
      </c>
      <c r="AN88" s="42" t="s">
        <v>227</v>
      </c>
      <c r="AO88" s="42" t="s">
        <v>228</v>
      </c>
      <c r="AP88" s="42" t="s">
        <v>229</v>
      </c>
      <c r="AQ88" s="42">
        <v>17028</v>
      </c>
      <c r="AR88" s="42" t="s">
        <v>230</v>
      </c>
      <c r="AS88" s="42" t="str">
        <f>RIGHT(VLOOKUP(C88,'Listes déroulantes'!A:N,14,FALSE),11)</f>
        <v>89045644093</v>
      </c>
      <c r="AT88" s="42" t="s">
        <v>231</v>
      </c>
      <c r="AU88" s="42" t="s">
        <v>232</v>
      </c>
      <c r="AV88" s="42" t="s">
        <v>232</v>
      </c>
      <c r="AW88" s="42" t="str">
        <f>VLOOKUP(C88,'Listes déroulantes'!A:K,10,FALSE)</f>
        <v>DC06983215</v>
      </c>
      <c r="AX88" s="42" t="str">
        <f>VLOOKUP(C88,'Listes déroulantes'!A:L,12,FALSE)</f>
        <v>CMBRFR2BARK</v>
      </c>
      <c r="AY88" s="42" t="str">
        <f>VLOOKUP(C88,'Listes déroulantes'!A:M,13,FALSE)</f>
        <v xml:space="preserve">FR76 1558 9297 5300 2819 2724 052 </v>
      </c>
      <c r="AZ88" s="42" t="str">
        <f>REPT(0,12-LEN(SUBSTITUTE(VLOOKUP(C88,'Listes déroulantes'!A:P,16,FALSE), ".", "")))&amp;SUBSTITUTE(VLOOKUP(C88,'Listes déroulantes'!A:P,16,FALSE), ".", "")</f>
        <v>000000000000</v>
      </c>
      <c r="BA88" s="42" t="str">
        <f t="shared" si="4"/>
        <v>O</v>
      </c>
      <c r="BB88" s="42" t="s">
        <v>448</v>
      </c>
      <c r="BC88" s="42" t="s">
        <v>235</v>
      </c>
      <c r="BD88" s="42" t="s">
        <v>236</v>
      </c>
      <c r="BE88" s="42" t="str">
        <f>VLOOKUP(C88,'Listes déroulantes'!A:G,7,FALSE)</f>
        <v xml:space="preserve">C0009999                      </v>
      </c>
      <c r="BF88" s="43" t="str">
        <f>VLOOKUP(C88,'Listes déroulantes'!A:N,6,FALSE)</f>
        <v>A</v>
      </c>
      <c r="BG88" s="42" t="s">
        <v>238</v>
      </c>
    </row>
    <row r="89" spans="1:59" x14ac:dyDescent="0.25">
      <c r="A89" s="31" t="s">
        <v>336</v>
      </c>
      <c r="B89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25089045644093931SAS MONEXT                      260 RUE CLAUDE NICOL                                                                            13290AIX EN PROVENCE            25017028922828904564409300000000000000000000DC06983215CMBRFR2BARKFR76 1558 9297 5300 2819 2724 052 000000000000O0143O000C0009999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9" s="26" t="s">
        <v>33</v>
      </c>
      <c r="D89" s="26" t="s">
        <v>32</v>
      </c>
      <c r="E89" s="41" t="s">
        <v>243</v>
      </c>
      <c r="F89" s="42" t="s">
        <v>217</v>
      </c>
      <c r="G89" s="42" t="s">
        <v>218</v>
      </c>
      <c r="H89" s="42" t="s">
        <v>58</v>
      </c>
      <c r="I89" s="42" t="s">
        <v>36</v>
      </c>
      <c r="J89" s="47" t="s">
        <v>499</v>
      </c>
      <c r="K89" s="42" t="str">
        <f>VLOOKUP(C89,'Listes déroulantes'!A:D,4,FALSE)</f>
        <v>9255001</v>
      </c>
      <c r="L89" s="42" t="str">
        <f>VLOOKUP(C89,'Listes déroulantes'!A:C,3,FALSE)</f>
        <v>50318500100032</v>
      </c>
      <c r="M89" s="42" t="s">
        <v>58</v>
      </c>
      <c r="N89" s="42" t="s">
        <v>221</v>
      </c>
      <c r="O89" s="42" t="s">
        <v>292</v>
      </c>
      <c r="P89" s="42">
        <f>VLOOKUP(C89,'Listes déroulantes'!A:O,15,FALSE)</f>
        <v>8641</v>
      </c>
      <c r="Q89" s="42" t="s">
        <v>498</v>
      </c>
      <c r="R89" s="42" t="str">
        <f>IF(VLOOKUP(C89,'Listes déroulantes'!A:H,8,FALSE)="VAD  ","V"," ")</f>
        <v xml:space="preserve"> </v>
      </c>
      <c r="S89" s="42" t="str">
        <f>IF(VLOOKUP(C89,'Listes déroulantes'!A:H,6,FALSE)="PDPSC","1"," ")</f>
        <v xml:space="preserve"> </v>
      </c>
      <c r="T89" s="42" t="s">
        <v>223</v>
      </c>
      <c r="U89" s="42" t="s">
        <v>223</v>
      </c>
      <c r="V89" s="42" t="s">
        <v>223</v>
      </c>
      <c r="W89" s="42" t="s">
        <v>223</v>
      </c>
      <c r="X89" s="42" t="str">
        <f>LEFT(VLOOKUP(C89,'Listes déroulantes'!A:I,9,FALSE),16)</f>
        <v xml:space="preserve">MONEXT          </v>
      </c>
      <c r="Y89" s="42" t="s">
        <v>224</v>
      </c>
      <c r="Z89" s="42" t="s">
        <v>225</v>
      </c>
      <c r="AA89" s="42" t="str">
        <f>VLOOKUP(C89,'Listes déroulantes'!A:B,2,FALSE)</f>
        <v xml:space="preserve">SAS MONEXT                      </v>
      </c>
      <c r="AB89" s="42" t="str">
        <f>VLOOKUP(C89,'Listes déroulantes'!A:E,5,FALSE)</f>
        <v xml:space="preserve">260 RUE CLAUDE NICOL            </v>
      </c>
      <c r="AC89" s="42" t="s">
        <v>226</v>
      </c>
      <c r="AD89" s="42" t="s">
        <v>226</v>
      </c>
      <c r="AE89" s="42" t="s">
        <v>227</v>
      </c>
      <c r="AF89" s="42" t="s">
        <v>228</v>
      </c>
      <c r="AG89" s="42" t="s">
        <v>229</v>
      </c>
      <c r="AH89" s="48">
        <v>8904564409393</v>
      </c>
      <c r="AI89" s="42" t="s">
        <v>222</v>
      </c>
      <c r="AJ89" s="42" t="str">
        <f>VLOOKUP(C89,'Listes déroulantes'!A:B,2,FALSE)</f>
        <v xml:space="preserve">SAS MONEXT                      </v>
      </c>
      <c r="AK89" s="42" t="str">
        <f>VLOOKUP(C89,'Listes déroulantes'!A:G,5,FALSE)</f>
        <v xml:space="preserve">260 RUE CLAUDE NICOL            </v>
      </c>
      <c r="AL89" s="42" t="s">
        <v>226</v>
      </c>
      <c r="AM89" s="42" t="s">
        <v>226</v>
      </c>
      <c r="AN89" s="42" t="s">
        <v>227</v>
      </c>
      <c r="AO89" s="42" t="s">
        <v>228</v>
      </c>
      <c r="AP89" s="42" t="s">
        <v>229</v>
      </c>
      <c r="AQ89" s="42">
        <v>17028</v>
      </c>
      <c r="AR89" s="42" t="s">
        <v>230</v>
      </c>
      <c r="AS89" s="42" t="str">
        <f>RIGHT(VLOOKUP(C89,'Listes déroulantes'!A:N,14,FALSE),11)</f>
        <v>89045644093</v>
      </c>
      <c r="AT89" s="42" t="s">
        <v>231</v>
      </c>
      <c r="AU89" s="42" t="s">
        <v>232</v>
      </c>
      <c r="AV89" s="42" t="s">
        <v>232</v>
      </c>
      <c r="AW89" s="42" t="str">
        <f>VLOOKUP(C89,'Listes déroulantes'!A:K,10,FALSE)</f>
        <v>DC06983215</v>
      </c>
      <c r="AX89" s="42" t="str">
        <f>VLOOKUP(C89,'Listes déroulantes'!A:L,12,FALSE)</f>
        <v>CMBRFR2BARK</v>
      </c>
      <c r="AY89" s="42" t="str">
        <f>VLOOKUP(C89,'Listes déroulantes'!A:M,13,FALSE)</f>
        <v xml:space="preserve">FR76 1558 9297 5300 2819 2724 052 </v>
      </c>
      <c r="AZ89" s="42" t="str">
        <f>REPT(0,12-LEN(SUBSTITUTE(VLOOKUP(C89,'Listes déroulantes'!A:P,16,FALSE), ".", "")))&amp;SUBSTITUTE(VLOOKUP(C89,'Listes déroulantes'!A:P,16,FALSE), ".", "")</f>
        <v>000000000000</v>
      </c>
      <c r="BA89" s="42" t="str">
        <f t="shared" si="4"/>
        <v>O</v>
      </c>
      <c r="BB89" s="42" t="s">
        <v>449</v>
      </c>
      <c r="BC89" s="42" t="s">
        <v>235</v>
      </c>
      <c r="BD89" s="42" t="s">
        <v>236</v>
      </c>
      <c r="BE89" s="42" t="str">
        <f>VLOOKUP(C89,'Listes déroulantes'!A:G,7,FALSE)</f>
        <v xml:space="preserve">C0009999                      </v>
      </c>
      <c r="BF89" s="43" t="str">
        <f>VLOOKUP(C89,'Listes déroulantes'!A:N,6,FALSE)</f>
        <v>A</v>
      </c>
      <c r="BG89" s="42" t="s">
        <v>238</v>
      </c>
    </row>
    <row r="90" spans="1:59" x14ac:dyDescent="0.25">
      <c r="A90" s="31" t="s">
        <v>337</v>
      </c>
      <c r="B90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25089045644093941SAS MONEXT                      260 RUE CLAUDE NICOL                                                                            13290AIX EN PROVENCE            25017028922828904564409300000000000000000000DC06983215CMBRFR2BARKFR76 1558 9297 5300 2819 2724 052 000000000000O0144O000C0009999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0" s="26" t="s">
        <v>33</v>
      </c>
      <c r="D90" s="26" t="s">
        <v>32</v>
      </c>
      <c r="E90" s="41" t="s">
        <v>243</v>
      </c>
      <c r="F90" s="42" t="s">
        <v>217</v>
      </c>
      <c r="G90" s="42" t="s">
        <v>218</v>
      </c>
      <c r="H90" s="42" t="s">
        <v>58</v>
      </c>
      <c r="I90" s="42" t="s">
        <v>36</v>
      </c>
      <c r="J90" s="47" t="s">
        <v>499</v>
      </c>
      <c r="K90" s="42" t="str">
        <f>VLOOKUP(C90,'Listes déroulantes'!A:D,4,FALSE)</f>
        <v>9255001</v>
      </c>
      <c r="L90" s="42" t="str">
        <f>VLOOKUP(C90,'Listes déroulantes'!A:C,3,FALSE)</f>
        <v>50318500100032</v>
      </c>
      <c r="M90" s="42" t="s">
        <v>58</v>
      </c>
      <c r="N90" s="42" t="s">
        <v>221</v>
      </c>
      <c r="O90" s="42" t="s">
        <v>292</v>
      </c>
      <c r="P90" s="42">
        <f>VLOOKUP(C90,'Listes déroulantes'!A:O,15,FALSE)</f>
        <v>8641</v>
      </c>
      <c r="Q90" s="42" t="s">
        <v>498</v>
      </c>
      <c r="R90" s="42" t="str">
        <f>IF(VLOOKUP(C90,'Listes déroulantes'!A:H,8,FALSE)="VAD  ","V"," ")</f>
        <v xml:space="preserve"> </v>
      </c>
      <c r="S90" s="42" t="str">
        <f>IF(VLOOKUP(C90,'Listes déroulantes'!A:H,6,FALSE)="PDPSC","1"," ")</f>
        <v xml:space="preserve"> </v>
      </c>
      <c r="T90" s="42" t="s">
        <v>223</v>
      </c>
      <c r="U90" s="42" t="s">
        <v>223</v>
      </c>
      <c r="V90" s="42" t="s">
        <v>223</v>
      </c>
      <c r="W90" s="42" t="s">
        <v>223</v>
      </c>
      <c r="X90" s="42" t="str">
        <f>LEFT(VLOOKUP(C90,'Listes déroulantes'!A:I,9,FALSE),16)</f>
        <v xml:space="preserve">MONEXT          </v>
      </c>
      <c r="Y90" s="42" t="s">
        <v>224</v>
      </c>
      <c r="Z90" s="42" t="s">
        <v>225</v>
      </c>
      <c r="AA90" s="42" t="str">
        <f>VLOOKUP(C90,'Listes déroulantes'!A:B,2,FALSE)</f>
        <v xml:space="preserve">SAS MONEXT                      </v>
      </c>
      <c r="AB90" s="42" t="str">
        <f>VLOOKUP(C90,'Listes déroulantes'!A:E,5,FALSE)</f>
        <v xml:space="preserve">260 RUE CLAUDE NICOL            </v>
      </c>
      <c r="AC90" s="42" t="s">
        <v>226</v>
      </c>
      <c r="AD90" s="42" t="s">
        <v>226</v>
      </c>
      <c r="AE90" s="42" t="s">
        <v>227</v>
      </c>
      <c r="AF90" s="42" t="s">
        <v>228</v>
      </c>
      <c r="AG90" s="42" t="s">
        <v>229</v>
      </c>
      <c r="AH90" s="48">
        <v>8904564409394</v>
      </c>
      <c r="AI90" s="42" t="s">
        <v>222</v>
      </c>
      <c r="AJ90" s="42" t="str">
        <f>VLOOKUP(C90,'Listes déroulantes'!A:B,2,FALSE)</f>
        <v xml:space="preserve">SAS MONEXT                      </v>
      </c>
      <c r="AK90" s="42" t="str">
        <f>VLOOKUP(C90,'Listes déroulantes'!A:G,5,FALSE)</f>
        <v xml:space="preserve">260 RUE CLAUDE NICOL            </v>
      </c>
      <c r="AL90" s="42" t="s">
        <v>226</v>
      </c>
      <c r="AM90" s="42" t="s">
        <v>226</v>
      </c>
      <c r="AN90" s="42" t="s">
        <v>227</v>
      </c>
      <c r="AO90" s="42" t="s">
        <v>228</v>
      </c>
      <c r="AP90" s="42" t="s">
        <v>229</v>
      </c>
      <c r="AQ90" s="42">
        <v>17028</v>
      </c>
      <c r="AR90" s="42" t="s">
        <v>230</v>
      </c>
      <c r="AS90" s="42" t="str">
        <f>RIGHT(VLOOKUP(C90,'Listes déroulantes'!A:N,14,FALSE),11)</f>
        <v>89045644093</v>
      </c>
      <c r="AT90" s="42" t="s">
        <v>231</v>
      </c>
      <c r="AU90" s="42" t="s">
        <v>232</v>
      </c>
      <c r="AV90" s="42" t="s">
        <v>232</v>
      </c>
      <c r="AW90" s="42" t="str">
        <f>VLOOKUP(C90,'Listes déroulantes'!A:K,10,FALSE)</f>
        <v>DC06983215</v>
      </c>
      <c r="AX90" s="42" t="str">
        <f>VLOOKUP(C90,'Listes déroulantes'!A:L,12,FALSE)</f>
        <v>CMBRFR2BARK</v>
      </c>
      <c r="AY90" s="42" t="str">
        <f>VLOOKUP(C90,'Listes déroulantes'!A:M,13,FALSE)</f>
        <v xml:space="preserve">FR76 1558 9297 5300 2819 2724 052 </v>
      </c>
      <c r="AZ90" s="42" t="str">
        <f>REPT(0,12-LEN(SUBSTITUTE(VLOOKUP(C90,'Listes déroulantes'!A:P,16,FALSE), ".", "")))&amp;SUBSTITUTE(VLOOKUP(C90,'Listes déroulantes'!A:P,16,FALSE), ".", "")</f>
        <v>000000000000</v>
      </c>
      <c r="BA90" s="42" t="str">
        <f t="shared" si="4"/>
        <v>O</v>
      </c>
      <c r="BB90" s="42" t="s">
        <v>450</v>
      </c>
      <c r="BC90" s="42" t="s">
        <v>235</v>
      </c>
      <c r="BD90" s="42" t="s">
        <v>236</v>
      </c>
      <c r="BE90" s="42" t="str">
        <f>VLOOKUP(C90,'Listes déroulantes'!A:G,7,FALSE)</f>
        <v xml:space="preserve">C0009999                      </v>
      </c>
      <c r="BF90" s="43" t="str">
        <f>VLOOKUP(C90,'Listes déroulantes'!A:N,6,FALSE)</f>
        <v>A</v>
      </c>
      <c r="BG90" s="42" t="s">
        <v>238</v>
      </c>
    </row>
    <row r="91" spans="1:59" x14ac:dyDescent="0.25">
      <c r="A91" s="31" t="s">
        <v>338</v>
      </c>
      <c r="B91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25089045644093951SAS MONEXT                      260 RUE CLAUDE NICOL                                                                            13290AIX EN PROVENCE            25017028922828904564409300000000000000000000DC06983215CMBRFR2BARKFR76 1558 9297 5300 2819 2724 052 000000000000O0145O000C0009999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1" s="26" t="s">
        <v>33</v>
      </c>
      <c r="D91" s="26" t="s">
        <v>32</v>
      </c>
      <c r="E91" s="41" t="s">
        <v>243</v>
      </c>
      <c r="F91" s="42" t="s">
        <v>217</v>
      </c>
      <c r="G91" s="42" t="s">
        <v>218</v>
      </c>
      <c r="H91" s="42" t="s">
        <v>58</v>
      </c>
      <c r="I91" s="42" t="s">
        <v>36</v>
      </c>
      <c r="J91" s="47" t="s">
        <v>499</v>
      </c>
      <c r="K91" s="42" t="str">
        <f>VLOOKUP(C91,'Listes déroulantes'!A:D,4,FALSE)</f>
        <v>9255001</v>
      </c>
      <c r="L91" s="42" t="str">
        <f>VLOOKUP(C91,'Listes déroulantes'!A:C,3,FALSE)</f>
        <v>50318500100032</v>
      </c>
      <c r="M91" s="42" t="s">
        <v>58</v>
      </c>
      <c r="N91" s="42" t="s">
        <v>221</v>
      </c>
      <c r="O91" s="42" t="s">
        <v>292</v>
      </c>
      <c r="P91" s="42">
        <f>VLOOKUP(C91,'Listes déroulantes'!A:O,15,FALSE)</f>
        <v>8641</v>
      </c>
      <c r="Q91" s="42" t="s">
        <v>498</v>
      </c>
      <c r="R91" s="42" t="str">
        <f>IF(VLOOKUP(C91,'Listes déroulantes'!A:H,8,FALSE)="VAD  ","V"," ")</f>
        <v xml:space="preserve"> </v>
      </c>
      <c r="S91" s="42" t="str">
        <f>IF(VLOOKUP(C91,'Listes déroulantes'!A:H,6,FALSE)="PDPSC","1"," ")</f>
        <v xml:space="preserve"> </v>
      </c>
      <c r="T91" s="42" t="s">
        <v>223</v>
      </c>
      <c r="U91" s="42" t="s">
        <v>223</v>
      </c>
      <c r="V91" s="42" t="s">
        <v>223</v>
      </c>
      <c r="W91" s="42" t="s">
        <v>223</v>
      </c>
      <c r="X91" s="42" t="str">
        <f>LEFT(VLOOKUP(C91,'Listes déroulantes'!A:I,9,FALSE),16)</f>
        <v xml:space="preserve">MONEXT          </v>
      </c>
      <c r="Y91" s="42" t="s">
        <v>224</v>
      </c>
      <c r="Z91" s="42" t="s">
        <v>225</v>
      </c>
      <c r="AA91" s="42" t="str">
        <f>VLOOKUP(C91,'Listes déroulantes'!A:B,2,FALSE)</f>
        <v xml:space="preserve">SAS MONEXT                      </v>
      </c>
      <c r="AB91" s="42" t="str">
        <f>VLOOKUP(C91,'Listes déroulantes'!A:E,5,FALSE)</f>
        <v xml:space="preserve">260 RUE CLAUDE NICOL            </v>
      </c>
      <c r="AC91" s="42" t="s">
        <v>226</v>
      </c>
      <c r="AD91" s="42" t="s">
        <v>226</v>
      </c>
      <c r="AE91" s="42" t="s">
        <v>227</v>
      </c>
      <c r="AF91" s="42" t="s">
        <v>228</v>
      </c>
      <c r="AG91" s="42" t="s">
        <v>229</v>
      </c>
      <c r="AH91" s="48">
        <v>8904564409395</v>
      </c>
      <c r="AI91" s="42" t="s">
        <v>222</v>
      </c>
      <c r="AJ91" s="42" t="str">
        <f>VLOOKUP(C91,'Listes déroulantes'!A:B,2,FALSE)</f>
        <v xml:space="preserve">SAS MONEXT                      </v>
      </c>
      <c r="AK91" s="42" t="str">
        <f>VLOOKUP(C91,'Listes déroulantes'!A:G,5,FALSE)</f>
        <v xml:space="preserve">260 RUE CLAUDE NICOL            </v>
      </c>
      <c r="AL91" s="42" t="s">
        <v>226</v>
      </c>
      <c r="AM91" s="42" t="s">
        <v>226</v>
      </c>
      <c r="AN91" s="42" t="s">
        <v>227</v>
      </c>
      <c r="AO91" s="42" t="s">
        <v>228</v>
      </c>
      <c r="AP91" s="42" t="s">
        <v>229</v>
      </c>
      <c r="AQ91" s="42">
        <v>17028</v>
      </c>
      <c r="AR91" s="42" t="s">
        <v>230</v>
      </c>
      <c r="AS91" s="42" t="str">
        <f>RIGHT(VLOOKUP(C91,'Listes déroulantes'!A:N,14,FALSE),11)</f>
        <v>89045644093</v>
      </c>
      <c r="AT91" s="42" t="s">
        <v>231</v>
      </c>
      <c r="AU91" s="42" t="s">
        <v>232</v>
      </c>
      <c r="AV91" s="42" t="s">
        <v>232</v>
      </c>
      <c r="AW91" s="42" t="str">
        <f>VLOOKUP(C91,'Listes déroulantes'!A:K,10,FALSE)</f>
        <v>DC06983215</v>
      </c>
      <c r="AX91" s="42" t="str">
        <f>VLOOKUP(C91,'Listes déroulantes'!A:L,12,FALSE)</f>
        <v>CMBRFR2BARK</v>
      </c>
      <c r="AY91" s="42" t="str">
        <f>VLOOKUP(C91,'Listes déroulantes'!A:M,13,FALSE)</f>
        <v xml:space="preserve">FR76 1558 9297 5300 2819 2724 052 </v>
      </c>
      <c r="AZ91" s="42" t="str">
        <f>REPT(0,12-LEN(SUBSTITUTE(VLOOKUP(C91,'Listes déroulantes'!A:P,16,FALSE), ".", "")))&amp;SUBSTITUTE(VLOOKUP(C91,'Listes déroulantes'!A:P,16,FALSE), ".", "")</f>
        <v>000000000000</v>
      </c>
      <c r="BA91" s="42" t="str">
        <f t="shared" si="4"/>
        <v>O</v>
      </c>
      <c r="BB91" s="42" t="s">
        <v>451</v>
      </c>
      <c r="BC91" s="42" t="s">
        <v>235</v>
      </c>
      <c r="BD91" s="42" t="s">
        <v>236</v>
      </c>
      <c r="BE91" s="42" t="str">
        <f>VLOOKUP(C91,'Listes déroulantes'!A:G,7,FALSE)</f>
        <v xml:space="preserve">C0009999                      </v>
      </c>
      <c r="BF91" s="43" t="str">
        <f>VLOOKUP(C91,'Listes déroulantes'!A:N,6,FALSE)</f>
        <v>A</v>
      </c>
      <c r="BG91" s="42" t="s">
        <v>238</v>
      </c>
    </row>
    <row r="92" spans="1:59" x14ac:dyDescent="0.25">
      <c r="A92" s="31" t="s">
        <v>339</v>
      </c>
      <c r="B92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25089045644093961SAS MONEXT                      260 RUE CLAUDE NICOL                                                                            13290AIX EN PROVENCE            25017028922828904564409300000000000000000000DC06983215CMBRFR2BARKFR76 1558 9297 5300 2819 2724 052 000000000000O0146O000C0009999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2" s="26" t="s">
        <v>33</v>
      </c>
      <c r="D92" s="26" t="s">
        <v>32</v>
      </c>
      <c r="E92" s="41" t="s">
        <v>243</v>
      </c>
      <c r="F92" s="42" t="s">
        <v>217</v>
      </c>
      <c r="G92" s="42" t="s">
        <v>218</v>
      </c>
      <c r="H92" s="42" t="s">
        <v>58</v>
      </c>
      <c r="I92" s="42" t="s">
        <v>36</v>
      </c>
      <c r="J92" s="47" t="s">
        <v>499</v>
      </c>
      <c r="K92" s="42" t="str">
        <f>VLOOKUP(C92,'Listes déroulantes'!A:D,4,FALSE)</f>
        <v>9255001</v>
      </c>
      <c r="L92" s="42" t="str">
        <f>VLOOKUP(C92,'Listes déroulantes'!A:C,3,FALSE)</f>
        <v>50318500100032</v>
      </c>
      <c r="M92" s="42" t="s">
        <v>58</v>
      </c>
      <c r="N92" s="42" t="s">
        <v>221</v>
      </c>
      <c r="O92" s="42" t="s">
        <v>292</v>
      </c>
      <c r="P92" s="42">
        <f>VLOOKUP(C92,'Listes déroulantes'!A:O,15,FALSE)</f>
        <v>8641</v>
      </c>
      <c r="Q92" s="42" t="s">
        <v>498</v>
      </c>
      <c r="R92" s="42" t="str">
        <f>IF(VLOOKUP(C92,'Listes déroulantes'!A:H,8,FALSE)="VAD  ","V"," ")</f>
        <v xml:space="preserve"> </v>
      </c>
      <c r="S92" s="42" t="str">
        <f>IF(VLOOKUP(C92,'Listes déroulantes'!A:H,6,FALSE)="PDPSC","1"," ")</f>
        <v xml:space="preserve"> </v>
      </c>
      <c r="T92" s="42" t="s">
        <v>223</v>
      </c>
      <c r="U92" s="42" t="s">
        <v>223</v>
      </c>
      <c r="V92" s="42" t="s">
        <v>223</v>
      </c>
      <c r="W92" s="42" t="s">
        <v>223</v>
      </c>
      <c r="X92" s="42" t="str">
        <f>LEFT(VLOOKUP(C92,'Listes déroulantes'!A:I,9,FALSE),16)</f>
        <v xml:space="preserve">MONEXT          </v>
      </c>
      <c r="Y92" s="42" t="s">
        <v>224</v>
      </c>
      <c r="Z92" s="42" t="s">
        <v>225</v>
      </c>
      <c r="AA92" s="42" t="str">
        <f>VLOOKUP(C92,'Listes déroulantes'!A:B,2,FALSE)</f>
        <v xml:space="preserve">SAS MONEXT                      </v>
      </c>
      <c r="AB92" s="42" t="str">
        <f>VLOOKUP(C92,'Listes déroulantes'!A:E,5,FALSE)</f>
        <v xml:space="preserve">260 RUE CLAUDE NICOL            </v>
      </c>
      <c r="AC92" s="42" t="s">
        <v>226</v>
      </c>
      <c r="AD92" s="42" t="s">
        <v>226</v>
      </c>
      <c r="AE92" s="42" t="s">
        <v>227</v>
      </c>
      <c r="AF92" s="42" t="s">
        <v>228</v>
      </c>
      <c r="AG92" s="42" t="s">
        <v>229</v>
      </c>
      <c r="AH92" s="48">
        <v>8904564409396</v>
      </c>
      <c r="AI92" s="42" t="s">
        <v>222</v>
      </c>
      <c r="AJ92" s="42" t="str">
        <f>VLOOKUP(C92,'Listes déroulantes'!A:B,2,FALSE)</f>
        <v xml:space="preserve">SAS MONEXT                      </v>
      </c>
      <c r="AK92" s="42" t="str">
        <f>VLOOKUP(C92,'Listes déroulantes'!A:G,5,FALSE)</f>
        <v xml:space="preserve">260 RUE CLAUDE NICOL            </v>
      </c>
      <c r="AL92" s="42" t="s">
        <v>226</v>
      </c>
      <c r="AM92" s="42" t="s">
        <v>226</v>
      </c>
      <c r="AN92" s="42" t="s">
        <v>227</v>
      </c>
      <c r="AO92" s="42" t="s">
        <v>228</v>
      </c>
      <c r="AP92" s="42" t="s">
        <v>229</v>
      </c>
      <c r="AQ92" s="42">
        <v>17028</v>
      </c>
      <c r="AR92" s="42" t="s">
        <v>230</v>
      </c>
      <c r="AS92" s="42" t="str">
        <f>RIGHT(VLOOKUP(C92,'Listes déroulantes'!A:N,14,FALSE),11)</f>
        <v>89045644093</v>
      </c>
      <c r="AT92" s="42" t="s">
        <v>231</v>
      </c>
      <c r="AU92" s="42" t="s">
        <v>232</v>
      </c>
      <c r="AV92" s="42" t="s">
        <v>232</v>
      </c>
      <c r="AW92" s="42" t="str">
        <f>VLOOKUP(C92,'Listes déroulantes'!A:K,10,FALSE)</f>
        <v>DC06983215</v>
      </c>
      <c r="AX92" s="42" t="str">
        <f>VLOOKUP(C92,'Listes déroulantes'!A:L,12,FALSE)</f>
        <v>CMBRFR2BARK</v>
      </c>
      <c r="AY92" s="42" t="str">
        <f>VLOOKUP(C92,'Listes déroulantes'!A:M,13,FALSE)</f>
        <v xml:space="preserve">FR76 1558 9297 5300 2819 2724 052 </v>
      </c>
      <c r="AZ92" s="42" t="str">
        <f>REPT(0,12-LEN(SUBSTITUTE(VLOOKUP(C92,'Listes déroulantes'!A:P,16,FALSE), ".", "")))&amp;SUBSTITUTE(VLOOKUP(C92,'Listes déroulantes'!A:P,16,FALSE), ".", "")</f>
        <v>000000000000</v>
      </c>
      <c r="BA92" s="42" t="str">
        <f t="shared" si="4"/>
        <v>O</v>
      </c>
      <c r="BB92" s="42" t="s">
        <v>452</v>
      </c>
      <c r="BC92" s="42" t="s">
        <v>235</v>
      </c>
      <c r="BD92" s="42" t="s">
        <v>236</v>
      </c>
      <c r="BE92" s="42" t="str">
        <f>VLOOKUP(C92,'Listes déroulantes'!A:G,7,FALSE)</f>
        <v xml:space="preserve">C0009999                      </v>
      </c>
      <c r="BF92" s="43" t="str">
        <f>VLOOKUP(C92,'Listes déroulantes'!A:N,6,FALSE)</f>
        <v>A</v>
      </c>
      <c r="BG92" s="42" t="s">
        <v>238</v>
      </c>
    </row>
    <row r="93" spans="1:59" x14ac:dyDescent="0.25">
      <c r="A93" s="31" t="s">
        <v>340</v>
      </c>
      <c r="B93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25089045644093971SAS MONEXT                      260 RUE CLAUDE NICOL                                                                            13290AIX EN PROVENCE            25017028922828904564409300000000000000000000DC06983215CMBRFR2BARKFR76 1558 9297 5300 2819 2724 052 000000000000O0147O000C0009999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3" s="26" t="s">
        <v>33</v>
      </c>
      <c r="D93" s="26" t="s">
        <v>32</v>
      </c>
      <c r="E93" s="41" t="s">
        <v>243</v>
      </c>
      <c r="F93" s="42" t="s">
        <v>217</v>
      </c>
      <c r="G93" s="42" t="s">
        <v>218</v>
      </c>
      <c r="H93" s="42" t="s">
        <v>58</v>
      </c>
      <c r="I93" s="42" t="s">
        <v>36</v>
      </c>
      <c r="J93" s="47" t="s">
        <v>499</v>
      </c>
      <c r="K93" s="42" t="str">
        <f>VLOOKUP(C93,'Listes déroulantes'!A:D,4,FALSE)</f>
        <v>9255001</v>
      </c>
      <c r="L93" s="42" t="str">
        <f>VLOOKUP(C93,'Listes déroulantes'!A:C,3,FALSE)</f>
        <v>50318500100032</v>
      </c>
      <c r="M93" s="42" t="s">
        <v>58</v>
      </c>
      <c r="N93" s="42" t="s">
        <v>221</v>
      </c>
      <c r="O93" s="42" t="s">
        <v>292</v>
      </c>
      <c r="P93" s="42">
        <f>VLOOKUP(C93,'Listes déroulantes'!A:O,15,FALSE)</f>
        <v>8641</v>
      </c>
      <c r="Q93" s="42" t="s">
        <v>498</v>
      </c>
      <c r="R93" s="42" t="str">
        <f>IF(VLOOKUP(C93,'Listes déroulantes'!A:H,8,FALSE)="VAD  ","V"," ")</f>
        <v xml:space="preserve"> </v>
      </c>
      <c r="S93" s="42" t="str">
        <f>IF(VLOOKUP(C93,'Listes déroulantes'!A:H,6,FALSE)="PDPSC","1"," ")</f>
        <v xml:space="preserve"> </v>
      </c>
      <c r="T93" s="42" t="s">
        <v>223</v>
      </c>
      <c r="U93" s="42" t="s">
        <v>223</v>
      </c>
      <c r="V93" s="42" t="s">
        <v>223</v>
      </c>
      <c r="W93" s="42" t="s">
        <v>223</v>
      </c>
      <c r="X93" s="42" t="str">
        <f>LEFT(VLOOKUP(C93,'Listes déroulantes'!A:I,9,FALSE),16)</f>
        <v xml:space="preserve">MONEXT          </v>
      </c>
      <c r="Y93" s="42" t="s">
        <v>224</v>
      </c>
      <c r="Z93" s="42" t="s">
        <v>225</v>
      </c>
      <c r="AA93" s="42" t="str">
        <f>VLOOKUP(C93,'Listes déroulantes'!A:B,2,FALSE)</f>
        <v xml:space="preserve">SAS MONEXT                      </v>
      </c>
      <c r="AB93" s="42" t="str">
        <f>VLOOKUP(C93,'Listes déroulantes'!A:E,5,FALSE)</f>
        <v xml:space="preserve">260 RUE CLAUDE NICOL            </v>
      </c>
      <c r="AC93" s="42" t="s">
        <v>226</v>
      </c>
      <c r="AD93" s="42" t="s">
        <v>226</v>
      </c>
      <c r="AE93" s="42" t="s">
        <v>227</v>
      </c>
      <c r="AF93" s="42" t="s">
        <v>228</v>
      </c>
      <c r="AG93" s="42" t="s">
        <v>229</v>
      </c>
      <c r="AH93" s="48">
        <v>8904564409397</v>
      </c>
      <c r="AI93" s="42" t="s">
        <v>222</v>
      </c>
      <c r="AJ93" s="42" t="str">
        <f>VLOOKUP(C93,'Listes déroulantes'!A:B,2,FALSE)</f>
        <v xml:space="preserve">SAS MONEXT                      </v>
      </c>
      <c r="AK93" s="42" t="str">
        <f>VLOOKUP(C93,'Listes déroulantes'!A:G,5,FALSE)</f>
        <v xml:space="preserve">260 RUE CLAUDE NICOL            </v>
      </c>
      <c r="AL93" s="42" t="s">
        <v>226</v>
      </c>
      <c r="AM93" s="42" t="s">
        <v>226</v>
      </c>
      <c r="AN93" s="42" t="s">
        <v>227</v>
      </c>
      <c r="AO93" s="42" t="s">
        <v>228</v>
      </c>
      <c r="AP93" s="42" t="s">
        <v>229</v>
      </c>
      <c r="AQ93" s="42">
        <v>17028</v>
      </c>
      <c r="AR93" s="42" t="s">
        <v>230</v>
      </c>
      <c r="AS93" s="42" t="str">
        <f>RIGHT(VLOOKUP(C93,'Listes déroulantes'!A:N,14,FALSE),11)</f>
        <v>89045644093</v>
      </c>
      <c r="AT93" s="42" t="s">
        <v>231</v>
      </c>
      <c r="AU93" s="42" t="s">
        <v>232</v>
      </c>
      <c r="AV93" s="42" t="s">
        <v>232</v>
      </c>
      <c r="AW93" s="42" t="str">
        <f>VLOOKUP(C93,'Listes déroulantes'!A:K,10,FALSE)</f>
        <v>DC06983215</v>
      </c>
      <c r="AX93" s="42" t="str">
        <f>VLOOKUP(C93,'Listes déroulantes'!A:L,12,FALSE)</f>
        <v>CMBRFR2BARK</v>
      </c>
      <c r="AY93" s="42" t="str">
        <f>VLOOKUP(C93,'Listes déroulantes'!A:M,13,FALSE)</f>
        <v xml:space="preserve">FR76 1558 9297 5300 2819 2724 052 </v>
      </c>
      <c r="AZ93" s="42" t="str">
        <f>REPT(0,12-LEN(SUBSTITUTE(VLOOKUP(C93,'Listes déroulantes'!A:P,16,FALSE), ".", "")))&amp;SUBSTITUTE(VLOOKUP(C93,'Listes déroulantes'!A:P,16,FALSE), ".", "")</f>
        <v>000000000000</v>
      </c>
      <c r="BA93" s="42" t="str">
        <f t="shared" si="4"/>
        <v>O</v>
      </c>
      <c r="BB93" s="42" t="s">
        <v>453</v>
      </c>
      <c r="BC93" s="42" t="s">
        <v>235</v>
      </c>
      <c r="BD93" s="42" t="s">
        <v>236</v>
      </c>
      <c r="BE93" s="42" t="str">
        <f>VLOOKUP(C93,'Listes déroulantes'!A:G,7,FALSE)</f>
        <v xml:space="preserve">C0009999                      </v>
      </c>
      <c r="BF93" s="43" t="str">
        <f>VLOOKUP(C93,'Listes déroulantes'!A:N,6,FALSE)</f>
        <v>A</v>
      </c>
      <c r="BG93" s="42" t="s">
        <v>238</v>
      </c>
    </row>
    <row r="94" spans="1:59" x14ac:dyDescent="0.25">
      <c r="A94" s="31" t="s">
        <v>341</v>
      </c>
      <c r="B94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25089045644093981SAS MONEXT                      260 RUE CLAUDE NICOL                                                                            13290AIX EN PROVENCE            25017028922828904564409300000000000000000000DC06983215CMBRFR2BARKFR76 1558 9297 5300 2819 2724 052 000000000000O0148O000C0009999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4" s="26" t="s">
        <v>33</v>
      </c>
      <c r="D94" s="26" t="s">
        <v>32</v>
      </c>
      <c r="E94" s="41" t="s">
        <v>243</v>
      </c>
      <c r="F94" s="42" t="s">
        <v>217</v>
      </c>
      <c r="G94" s="42" t="s">
        <v>218</v>
      </c>
      <c r="H94" s="42" t="s">
        <v>58</v>
      </c>
      <c r="I94" s="42" t="s">
        <v>36</v>
      </c>
      <c r="J94" s="47" t="s">
        <v>499</v>
      </c>
      <c r="K94" s="42" t="str">
        <f>VLOOKUP(C94,'Listes déroulantes'!A:D,4,FALSE)</f>
        <v>9255001</v>
      </c>
      <c r="L94" s="42" t="str">
        <f>VLOOKUP(C94,'Listes déroulantes'!A:C,3,FALSE)</f>
        <v>50318500100032</v>
      </c>
      <c r="M94" s="42" t="s">
        <v>58</v>
      </c>
      <c r="N94" s="42" t="s">
        <v>221</v>
      </c>
      <c r="O94" s="42" t="s">
        <v>292</v>
      </c>
      <c r="P94" s="42">
        <f>VLOOKUP(C94,'Listes déroulantes'!A:O,15,FALSE)</f>
        <v>8641</v>
      </c>
      <c r="Q94" s="42" t="s">
        <v>498</v>
      </c>
      <c r="R94" s="42" t="str">
        <f>IF(VLOOKUP(C94,'Listes déroulantes'!A:H,8,FALSE)="VAD  ","V"," ")</f>
        <v xml:space="preserve"> </v>
      </c>
      <c r="S94" s="42" t="str">
        <f>IF(VLOOKUP(C94,'Listes déroulantes'!A:H,6,FALSE)="PDPSC","1"," ")</f>
        <v xml:space="preserve"> </v>
      </c>
      <c r="T94" s="42" t="s">
        <v>223</v>
      </c>
      <c r="U94" s="42" t="s">
        <v>223</v>
      </c>
      <c r="V94" s="42" t="s">
        <v>223</v>
      </c>
      <c r="W94" s="42" t="s">
        <v>223</v>
      </c>
      <c r="X94" s="42" t="str">
        <f>LEFT(VLOOKUP(C94,'Listes déroulantes'!A:I,9,FALSE),16)</f>
        <v xml:space="preserve">MONEXT          </v>
      </c>
      <c r="Y94" s="42" t="s">
        <v>224</v>
      </c>
      <c r="Z94" s="42" t="s">
        <v>225</v>
      </c>
      <c r="AA94" s="42" t="str">
        <f>VLOOKUP(C94,'Listes déroulantes'!A:B,2,FALSE)</f>
        <v xml:space="preserve">SAS MONEXT                      </v>
      </c>
      <c r="AB94" s="42" t="str">
        <f>VLOOKUP(C94,'Listes déroulantes'!A:E,5,FALSE)</f>
        <v xml:space="preserve">260 RUE CLAUDE NICOL            </v>
      </c>
      <c r="AC94" s="42" t="s">
        <v>226</v>
      </c>
      <c r="AD94" s="42" t="s">
        <v>226</v>
      </c>
      <c r="AE94" s="42" t="s">
        <v>227</v>
      </c>
      <c r="AF94" s="42" t="s">
        <v>228</v>
      </c>
      <c r="AG94" s="42" t="s">
        <v>229</v>
      </c>
      <c r="AH94" s="48">
        <v>8904564409398</v>
      </c>
      <c r="AI94" s="42" t="s">
        <v>222</v>
      </c>
      <c r="AJ94" s="42" t="str">
        <f>VLOOKUP(C94,'Listes déroulantes'!A:B,2,FALSE)</f>
        <v xml:space="preserve">SAS MONEXT                      </v>
      </c>
      <c r="AK94" s="42" t="str">
        <f>VLOOKUP(C94,'Listes déroulantes'!A:G,5,FALSE)</f>
        <v xml:space="preserve">260 RUE CLAUDE NICOL            </v>
      </c>
      <c r="AL94" s="42" t="s">
        <v>226</v>
      </c>
      <c r="AM94" s="42" t="s">
        <v>226</v>
      </c>
      <c r="AN94" s="42" t="s">
        <v>227</v>
      </c>
      <c r="AO94" s="42" t="s">
        <v>228</v>
      </c>
      <c r="AP94" s="42" t="s">
        <v>229</v>
      </c>
      <c r="AQ94" s="42">
        <v>17028</v>
      </c>
      <c r="AR94" s="42" t="s">
        <v>230</v>
      </c>
      <c r="AS94" s="42" t="str">
        <f>RIGHT(VLOOKUP(C94,'Listes déroulantes'!A:N,14,FALSE),11)</f>
        <v>89045644093</v>
      </c>
      <c r="AT94" s="42" t="s">
        <v>231</v>
      </c>
      <c r="AU94" s="42" t="s">
        <v>232</v>
      </c>
      <c r="AV94" s="42" t="s">
        <v>232</v>
      </c>
      <c r="AW94" s="42" t="str">
        <f>VLOOKUP(C94,'Listes déroulantes'!A:K,10,FALSE)</f>
        <v>DC06983215</v>
      </c>
      <c r="AX94" s="42" t="str">
        <f>VLOOKUP(C94,'Listes déroulantes'!A:L,12,FALSE)</f>
        <v>CMBRFR2BARK</v>
      </c>
      <c r="AY94" s="42" t="str">
        <f>VLOOKUP(C94,'Listes déroulantes'!A:M,13,FALSE)</f>
        <v xml:space="preserve">FR76 1558 9297 5300 2819 2724 052 </v>
      </c>
      <c r="AZ94" s="42" t="str">
        <f>REPT(0,12-LEN(SUBSTITUTE(VLOOKUP(C94,'Listes déroulantes'!A:P,16,FALSE), ".", "")))&amp;SUBSTITUTE(VLOOKUP(C94,'Listes déroulantes'!A:P,16,FALSE), ".", "")</f>
        <v>000000000000</v>
      </c>
      <c r="BA94" s="42" t="str">
        <f t="shared" si="4"/>
        <v>O</v>
      </c>
      <c r="BB94" s="42" t="s">
        <v>454</v>
      </c>
      <c r="BC94" s="42" t="s">
        <v>235</v>
      </c>
      <c r="BD94" s="42" t="s">
        <v>236</v>
      </c>
      <c r="BE94" s="42" t="str">
        <f>VLOOKUP(C94,'Listes déroulantes'!A:G,7,FALSE)</f>
        <v xml:space="preserve">C0009999                      </v>
      </c>
      <c r="BF94" s="43" t="str">
        <f>VLOOKUP(C94,'Listes déroulantes'!A:N,6,FALSE)</f>
        <v>A</v>
      </c>
      <c r="BG94" s="42" t="s">
        <v>238</v>
      </c>
    </row>
    <row r="95" spans="1:59" x14ac:dyDescent="0.25">
      <c r="A95" s="31" t="s">
        <v>342</v>
      </c>
      <c r="B95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25089045644093991SAS MONEXT                      260 RUE CLAUDE NICOL                                                                            13290AIX EN PROVENCE            25017028922828904564409300000000000000000000DC06983215CMBRFR2BARKFR76 1558 9297 5300 2819 2724 052 000000000000O0149O000C0009999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5" s="26" t="s">
        <v>33</v>
      </c>
      <c r="D95" s="26" t="s">
        <v>32</v>
      </c>
      <c r="E95" s="41" t="s">
        <v>243</v>
      </c>
      <c r="F95" s="42" t="s">
        <v>217</v>
      </c>
      <c r="G95" s="42" t="s">
        <v>218</v>
      </c>
      <c r="H95" s="42" t="s">
        <v>58</v>
      </c>
      <c r="I95" s="42" t="s">
        <v>36</v>
      </c>
      <c r="J95" s="47" t="s">
        <v>499</v>
      </c>
      <c r="K95" s="42" t="str">
        <f>VLOOKUP(C95,'Listes déroulantes'!A:D,4,FALSE)</f>
        <v>9255001</v>
      </c>
      <c r="L95" s="42" t="str">
        <f>VLOOKUP(C95,'Listes déroulantes'!A:C,3,FALSE)</f>
        <v>50318500100032</v>
      </c>
      <c r="M95" s="42" t="s">
        <v>58</v>
      </c>
      <c r="N95" s="42" t="s">
        <v>221</v>
      </c>
      <c r="O95" s="42" t="s">
        <v>292</v>
      </c>
      <c r="P95" s="42">
        <f>VLOOKUP(C95,'Listes déroulantes'!A:O,15,FALSE)</f>
        <v>8641</v>
      </c>
      <c r="Q95" s="42" t="s">
        <v>498</v>
      </c>
      <c r="R95" s="42" t="str">
        <f>IF(VLOOKUP(C95,'Listes déroulantes'!A:H,8,FALSE)="VAD  ","V"," ")</f>
        <v xml:space="preserve"> </v>
      </c>
      <c r="S95" s="42" t="str">
        <f>IF(VLOOKUP(C95,'Listes déroulantes'!A:H,6,FALSE)="PDPSC","1"," ")</f>
        <v xml:space="preserve"> </v>
      </c>
      <c r="T95" s="42" t="s">
        <v>223</v>
      </c>
      <c r="U95" s="42" t="s">
        <v>223</v>
      </c>
      <c r="V95" s="42" t="s">
        <v>223</v>
      </c>
      <c r="W95" s="42" t="s">
        <v>223</v>
      </c>
      <c r="X95" s="42" t="str">
        <f>LEFT(VLOOKUP(C95,'Listes déroulantes'!A:I,9,FALSE),16)</f>
        <v xml:space="preserve">MONEXT          </v>
      </c>
      <c r="Y95" s="42" t="s">
        <v>224</v>
      </c>
      <c r="Z95" s="42" t="s">
        <v>225</v>
      </c>
      <c r="AA95" s="42" t="str">
        <f>VLOOKUP(C95,'Listes déroulantes'!A:B,2,FALSE)</f>
        <v xml:space="preserve">SAS MONEXT                      </v>
      </c>
      <c r="AB95" s="42" t="str">
        <f>VLOOKUP(C95,'Listes déroulantes'!A:E,5,FALSE)</f>
        <v xml:space="preserve">260 RUE CLAUDE NICOL            </v>
      </c>
      <c r="AC95" s="42" t="s">
        <v>226</v>
      </c>
      <c r="AD95" s="42" t="s">
        <v>226</v>
      </c>
      <c r="AE95" s="42" t="s">
        <v>227</v>
      </c>
      <c r="AF95" s="42" t="s">
        <v>228</v>
      </c>
      <c r="AG95" s="42" t="s">
        <v>229</v>
      </c>
      <c r="AH95" s="48">
        <v>8904564409399</v>
      </c>
      <c r="AI95" s="42" t="s">
        <v>222</v>
      </c>
      <c r="AJ95" s="42" t="str">
        <f>VLOOKUP(C95,'Listes déroulantes'!A:B,2,FALSE)</f>
        <v xml:space="preserve">SAS MONEXT                      </v>
      </c>
      <c r="AK95" s="42" t="str">
        <f>VLOOKUP(C95,'Listes déroulantes'!A:G,5,FALSE)</f>
        <v xml:space="preserve">260 RUE CLAUDE NICOL            </v>
      </c>
      <c r="AL95" s="42" t="s">
        <v>226</v>
      </c>
      <c r="AM95" s="42" t="s">
        <v>226</v>
      </c>
      <c r="AN95" s="42" t="s">
        <v>227</v>
      </c>
      <c r="AO95" s="42" t="s">
        <v>228</v>
      </c>
      <c r="AP95" s="42" t="s">
        <v>229</v>
      </c>
      <c r="AQ95" s="42">
        <v>17028</v>
      </c>
      <c r="AR95" s="42" t="s">
        <v>230</v>
      </c>
      <c r="AS95" s="42" t="str">
        <f>RIGHT(VLOOKUP(C95,'Listes déroulantes'!A:N,14,FALSE),11)</f>
        <v>89045644093</v>
      </c>
      <c r="AT95" s="42" t="s">
        <v>231</v>
      </c>
      <c r="AU95" s="42" t="s">
        <v>232</v>
      </c>
      <c r="AV95" s="42" t="s">
        <v>232</v>
      </c>
      <c r="AW95" s="42" t="str">
        <f>VLOOKUP(C95,'Listes déroulantes'!A:K,10,FALSE)</f>
        <v>DC06983215</v>
      </c>
      <c r="AX95" s="42" t="str">
        <f>VLOOKUP(C95,'Listes déroulantes'!A:L,12,FALSE)</f>
        <v>CMBRFR2BARK</v>
      </c>
      <c r="AY95" s="42" t="str">
        <f>VLOOKUP(C95,'Listes déroulantes'!A:M,13,FALSE)</f>
        <v xml:space="preserve">FR76 1558 9297 5300 2819 2724 052 </v>
      </c>
      <c r="AZ95" s="42" t="str">
        <f>REPT(0,12-LEN(SUBSTITUTE(VLOOKUP(C95,'Listes déroulantes'!A:P,16,FALSE), ".", "")))&amp;SUBSTITUTE(VLOOKUP(C95,'Listes déroulantes'!A:P,16,FALSE), ".", "")</f>
        <v>000000000000</v>
      </c>
      <c r="BA95" s="42" t="str">
        <f t="shared" si="4"/>
        <v>O</v>
      </c>
      <c r="BB95" s="42" t="s">
        <v>455</v>
      </c>
      <c r="BC95" s="42" t="s">
        <v>235</v>
      </c>
      <c r="BD95" s="42" t="s">
        <v>236</v>
      </c>
      <c r="BE95" s="42" t="str">
        <f>VLOOKUP(C95,'Listes déroulantes'!A:G,7,FALSE)</f>
        <v xml:space="preserve">C0009999                      </v>
      </c>
      <c r="BF95" s="43" t="str">
        <f>VLOOKUP(C95,'Listes déroulantes'!A:N,6,FALSE)</f>
        <v>A</v>
      </c>
      <c r="BG95" s="42" t="s">
        <v>238</v>
      </c>
    </row>
    <row r="96" spans="1:59" x14ac:dyDescent="0.25">
      <c r="A96" s="31" t="s">
        <v>343</v>
      </c>
      <c r="B96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25089045644094001SAS MONEXT                      260 RUE CLAUDE NICOL                                                                            13290AIX EN PROVENCE            25017028922828904564409300000000000000000000DC06983215CMBRFR2BARKFR76 1558 9297 5300 2819 2724 052 000000000000O0150O000C0009999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6" s="26" t="s">
        <v>33</v>
      </c>
      <c r="D96" s="26" t="s">
        <v>32</v>
      </c>
      <c r="E96" s="41" t="s">
        <v>243</v>
      </c>
      <c r="F96" s="42" t="s">
        <v>217</v>
      </c>
      <c r="G96" s="42" t="s">
        <v>218</v>
      </c>
      <c r="H96" s="42" t="s">
        <v>58</v>
      </c>
      <c r="I96" s="42" t="s">
        <v>36</v>
      </c>
      <c r="J96" s="47" t="s">
        <v>499</v>
      </c>
      <c r="K96" s="42" t="str">
        <f>VLOOKUP(C96,'Listes déroulantes'!A:D,4,FALSE)</f>
        <v>9255001</v>
      </c>
      <c r="L96" s="42" t="str">
        <f>VLOOKUP(C96,'Listes déroulantes'!A:C,3,FALSE)</f>
        <v>50318500100032</v>
      </c>
      <c r="M96" s="42" t="s">
        <v>58</v>
      </c>
      <c r="N96" s="42" t="s">
        <v>221</v>
      </c>
      <c r="O96" s="42" t="s">
        <v>292</v>
      </c>
      <c r="P96" s="42">
        <f>VLOOKUP(C96,'Listes déroulantes'!A:O,15,FALSE)</f>
        <v>8641</v>
      </c>
      <c r="Q96" s="42" t="s">
        <v>498</v>
      </c>
      <c r="R96" s="42" t="str">
        <f>IF(VLOOKUP(C96,'Listes déroulantes'!A:H,8,FALSE)="VAD  ","V"," ")</f>
        <v xml:space="preserve"> </v>
      </c>
      <c r="S96" s="42" t="str">
        <f>IF(VLOOKUP(C96,'Listes déroulantes'!A:H,6,FALSE)="PDPSC","1"," ")</f>
        <v xml:space="preserve"> </v>
      </c>
      <c r="T96" s="42" t="s">
        <v>223</v>
      </c>
      <c r="U96" s="42" t="s">
        <v>223</v>
      </c>
      <c r="V96" s="42" t="s">
        <v>223</v>
      </c>
      <c r="W96" s="42" t="s">
        <v>223</v>
      </c>
      <c r="X96" s="42" t="str">
        <f>LEFT(VLOOKUP(C96,'Listes déroulantes'!A:I,9,FALSE),16)</f>
        <v xml:space="preserve">MONEXT          </v>
      </c>
      <c r="Y96" s="42" t="s">
        <v>224</v>
      </c>
      <c r="Z96" s="42" t="s">
        <v>225</v>
      </c>
      <c r="AA96" s="42" t="str">
        <f>VLOOKUP(C96,'Listes déroulantes'!A:B,2,FALSE)</f>
        <v xml:space="preserve">SAS MONEXT                      </v>
      </c>
      <c r="AB96" s="42" t="str">
        <f>VLOOKUP(C96,'Listes déroulantes'!A:E,5,FALSE)</f>
        <v xml:space="preserve">260 RUE CLAUDE NICOL            </v>
      </c>
      <c r="AC96" s="42" t="s">
        <v>226</v>
      </c>
      <c r="AD96" s="42" t="s">
        <v>226</v>
      </c>
      <c r="AE96" s="42" t="s">
        <v>227</v>
      </c>
      <c r="AF96" s="42" t="s">
        <v>228</v>
      </c>
      <c r="AG96" s="42" t="s">
        <v>229</v>
      </c>
      <c r="AH96" s="48">
        <v>8904564409400</v>
      </c>
      <c r="AI96" s="42" t="s">
        <v>222</v>
      </c>
      <c r="AJ96" s="42" t="str">
        <f>VLOOKUP(C96,'Listes déroulantes'!A:B,2,FALSE)</f>
        <v xml:space="preserve">SAS MONEXT                      </v>
      </c>
      <c r="AK96" s="42" t="str">
        <f>VLOOKUP(C96,'Listes déroulantes'!A:G,5,FALSE)</f>
        <v xml:space="preserve">260 RUE CLAUDE NICOL            </v>
      </c>
      <c r="AL96" s="42" t="s">
        <v>226</v>
      </c>
      <c r="AM96" s="42" t="s">
        <v>226</v>
      </c>
      <c r="AN96" s="42" t="s">
        <v>227</v>
      </c>
      <c r="AO96" s="42" t="s">
        <v>228</v>
      </c>
      <c r="AP96" s="42" t="s">
        <v>229</v>
      </c>
      <c r="AQ96" s="42">
        <v>17028</v>
      </c>
      <c r="AR96" s="42" t="s">
        <v>230</v>
      </c>
      <c r="AS96" s="42" t="str">
        <f>RIGHT(VLOOKUP(C96,'Listes déroulantes'!A:N,14,FALSE),11)</f>
        <v>89045644093</v>
      </c>
      <c r="AT96" s="42" t="s">
        <v>231</v>
      </c>
      <c r="AU96" s="42" t="s">
        <v>232</v>
      </c>
      <c r="AV96" s="42" t="s">
        <v>232</v>
      </c>
      <c r="AW96" s="42" t="str">
        <f>VLOOKUP(C96,'Listes déroulantes'!A:K,10,FALSE)</f>
        <v>DC06983215</v>
      </c>
      <c r="AX96" s="42" t="str">
        <f>VLOOKUP(C96,'Listes déroulantes'!A:L,12,FALSE)</f>
        <v>CMBRFR2BARK</v>
      </c>
      <c r="AY96" s="42" t="str">
        <f>VLOOKUP(C96,'Listes déroulantes'!A:M,13,FALSE)</f>
        <v xml:space="preserve">FR76 1558 9297 5300 2819 2724 052 </v>
      </c>
      <c r="AZ96" s="42" t="str">
        <f>REPT(0,12-LEN(SUBSTITUTE(VLOOKUP(C96,'Listes déroulantes'!A:P,16,FALSE), ".", "")))&amp;SUBSTITUTE(VLOOKUP(C96,'Listes déroulantes'!A:P,16,FALSE), ".", "")</f>
        <v>000000000000</v>
      </c>
      <c r="BA96" s="42" t="str">
        <f t="shared" si="4"/>
        <v>O</v>
      </c>
      <c r="BB96" s="42" t="s">
        <v>456</v>
      </c>
      <c r="BC96" s="42" t="s">
        <v>235</v>
      </c>
      <c r="BD96" s="42" t="s">
        <v>236</v>
      </c>
      <c r="BE96" s="42" t="str">
        <f>VLOOKUP(C96,'Listes déroulantes'!A:G,7,FALSE)</f>
        <v xml:space="preserve">C0009999                      </v>
      </c>
      <c r="BF96" s="43" t="str">
        <f>VLOOKUP(C96,'Listes déroulantes'!A:N,6,FALSE)</f>
        <v>A</v>
      </c>
      <c r="BG96" s="42" t="s">
        <v>238</v>
      </c>
    </row>
    <row r="97" spans="1:59" x14ac:dyDescent="0.25">
      <c r="A97" s="31" t="s">
        <v>344</v>
      </c>
      <c r="B97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25089045644094011SAS MONEXT                      260 RUE CLAUDE NICOL                                                                            13290AIX EN PROVENCE            25017028922828904564409300000000000000000000DC06983215CMBRFR2BARKFR76 1558 9297 5300 2819 2724 052 000000000000O0151O000C0009999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7" s="26" t="s">
        <v>33</v>
      </c>
      <c r="D97" s="26" t="s">
        <v>32</v>
      </c>
      <c r="E97" s="41" t="s">
        <v>243</v>
      </c>
      <c r="F97" s="42" t="s">
        <v>217</v>
      </c>
      <c r="G97" s="42" t="s">
        <v>218</v>
      </c>
      <c r="H97" s="42" t="s">
        <v>58</v>
      </c>
      <c r="I97" s="42" t="s">
        <v>36</v>
      </c>
      <c r="J97" s="47" t="s">
        <v>499</v>
      </c>
      <c r="K97" s="42" t="str">
        <f>VLOOKUP(C97,'Listes déroulantes'!A:D,4,FALSE)</f>
        <v>9255001</v>
      </c>
      <c r="L97" s="42" t="str">
        <f>VLOOKUP(C97,'Listes déroulantes'!A:C,3,FALSE)</f>
        <v>50318500100032</v>
      </c>
      <c r="M97" s="42" t="s">
        <v>58</v>
      </c>
      <c r="N97" s="42" t="s">
        <v>221</v>
      </c>
      <c r="O97" s="42" t="s">
        <v>292</v>
      </c>
      <c r="P97" s="42">
        <f>VLOOKUP(C97,'Listes déroulantes'!A:O,15,FALSE)</f>
        <v>8641</v>
      </c>
      <c r="Q97" s="42" t="s">
        <v>498</v>
      </c>
      <c r="R97" s="42" t="str">
        <f>IF(VLOOKUP(C97,'Listes déroulantes'!A:H,8,FALSE)="VAD  ","V"," ")</f>
        <v xml:space="preserve"> </v>
      </c>
      <c r="S97" s="42" t="str">
        <f>IF(VLOOKUP(C97,'Listes déroulantes'!A:H,6,FALSE)="PDPSC","1"," ")</f>
        <v xml:space="preserve"> </v>
      </c>
      <c r="T97" s="42" t="s">
        <v>223</v>
      </c>
      <c r="U97" s="42" t="s">
        <v>223</v>
      </c>
      <c r="V97" s="42" t="s">
        <v>223</v>
      </c>
      <c r="W97" s="42" t="s">
        <v>223</v>
      </c>
      <c r="X97" s="42" t="str">
        <f>LEFT(VLOOKUP(C97,'Listes déroulantes'!A:I,9,FALSE),16)</f>
        <v xml:space="preserve">MONEXT          </v>
      </c>
      <c r="Y97" s="42" t="s">
        <v>224</v>
      </c>
      <c r="Z97" s="42" t="s">
        <v>225</v>
      </c>
      <c r="AA97" s="42" t="str">
        <f>VLOOKUP(C97,'Listes déroulantes'!A:B,2,FALSE)</f>
        <v xml:space="preserve">SAS MONEXT                      </v>
      </c>
      <c r="AB97" s="42" t="str">
        <f>VLOOKUP(C97,'Listes déroulantes'!A:E,5,FALSE)</f>
        <v xml:space="preserve">260 RUE CLAUDE NICOL            </v>
      </c>
      <c r="AC97" s="42" t="s">
        <v>226</v>
      </c>
      <c r="AD97" s="42" t="s">
        <v>226</v>
      </c>
      <c r="AE97" s="42" t="s">
        <v>227</v>
      </c>
      <c r="AF97" s="42" t="s">
        <v>228</v>
      </c>
      <c r="AG97" s="42" t="s">
        <v>229</v>
      </c>
      <c r="AH97" s="48">
        <v>8904564409401</v>
      </c>
      <c r="AI97" s="42" t="s">
        <v>222</v>
      </c>
      <c r="AJ97" s="42" t="str">
        <f>VLOOKUP(C97,'Listes déroulantes'!A:B,2,FALSE)</f>
        <v xml:space="preserve">SAS MONEXT                      </v>
      </c>
      <c r="AK97" s="42" t="str">
        <f>VLOOKUP(C97,'Listes déroulantes'!A:G,5,FALSE)</f>
        <v xml:space="preserve">260 RUE CLAUDE NICOL            </v>
      </c>
      <c r="AL97" s="42" t="s">
        <v>226</v>
      </c>
      <c r="AM97" s="42" t="s">
        <v>226</v>
      </c>
      <c r="AN97" s="42" t="s">
        <v>227</v>
      </c>
      <c r="AO97" s="42" t="s">
        <v>228</v>
      </c>
      <c r="AP97" s="42" t="s">
        <v>229</v>
      </c>
      <c r="AQ97" s="42">
        <v>17028</v>
      </c>
      <c r="AR97" s="42" t="s">
        <v>230</v>
      </c>
      <c r="AS97" s="42" t="str">
        <f>RIGHT(VLOOKUP(C97,'Listes déroulantes'!A:N,14,FALSE),11)</f>
        <v>89045644093</v>
      </c>
      <c r="AT97" s="42" t="s">
        <v>231</v>
      </c>
      <c r="AU97" s="42" t="s">
        <v>232</v>
      </c>
      <c r="AV97" s="42" t="s">
        <v>232</v>
      </c>
      <c r="AW97" s="42" t="str">
        <f>VLOOKUP(C97,'Listes déroulantes'!A:K,10,FALSE)</f>
        <v>DC06983215</v>
      </c>
      <c r="AX97" s="42" t="str">
        <f>VLOOKUP(C97,'Listes déroulantes'!A:L,12,FALSE)</f>
        <v>CMBRFR2BARK</v>
      </c>
      <c r="AY97" s="42" t="str">
        <f>VLOOKUP(C97,'Listes déroulantes'!A:M,13,FALSE)</f>
        <v xml:space="preserve">FR76 1558 9297 5300 2819 2724 052 </v>
      </c>
      <c r="AZ97" s="42" t="str">
        <f>REPT(0,12-LEN(SUBSTITUTE(VLOOKUP(C97,'Listes déroulantes'!A:P,16,FALSE), ".", "")))&amp;SUBSTITUTE(VLOOKUP(C97,'Listes déroulantes'!A:P,16,FALSE), ".", "")</f>
        <v>000000000000</v>
      </c>
      <c r="BA97" s="42" t="str">
        <f t="shared" si="4"/>
        <v>O</v>
      </c>
      <c r="BB97" s="42" t="s">
        <v>457</v>
      </c>
      <c r="BC97" s="42" t="s">
        <v>235</v>
      </c>
      <c r="BD97" s="42" t="s">
        <v>236</v>
      </c>
      <c r="BE97" s="42" t="str">
        <f>VLOOKUP(C97,'Listes déroulantes'!A:G,7,FALSE)</f>
        <v xml:space="preserve">C0009999                      </v>
      </c>
      <c r="BF97" s="43" t="str">
        <f>VLOOKUP(C97,'Listes déroulantes'!A:N,6,FALSE)</f>
        <v>A</v>
      </c>
      <c r="BG97" s="42" t="s">
        <v>238</v>
      </c>
    </row>
    <row r="98" spans="1:59" x14ac:dyDescent="0.25">
      <c r="A98" s="31" t="s">
        <v>345</v>
      </c>
      <c r="B98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25089045644094021SAS MONEXT                      260 RUE CLAUDE NICOL                                                                            13290AIX EN PROVENCE            25017028922828904564409300000000000000000000DC06983215CMBRFR2BARKFR76 1558 9297 5300 2819 2724 052 000000000000O0152O000C0009999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8" s="26" t="s">
        <v>33</v>
      </c>
      <c r="D98" s="26" t="s">
        <v>32</v>
      </c>
      <c r="E98" s="41" t="s">
        <v>243</v>
      </c>
      <c r="F98" s="42" t="s">
        <v>217</v>
      </c>
      <c r="G98" s="42" t="s">
        <v>218</v>
      </c>
      <c r="H98" s="42" t="s">
        <v>58</v>
      </c>
      <c r="I98" s="42" t="s">
        <v>36</v>
      </c>
      <c r="J98" s="47" t="s">
        <v>499</v>
      </c>
      <c r="K98" s="42" t="str">
        <f>VLOOKUP(C98,'Listes déroulantes'!A:D,4,FALSE)</f>
        <v>9255001</v>
      </c>
      <c r="L98" s="42" t="str">
        <f>VLOOKUP(C98,'Listes déroulantes'!A:C,3,FALSE)</f>
        <v>50318500100032</v>
      </c>
      <c r="M98" s="42" t="s">
        <v>58</v>
      </c>
      <c r="N98" s="42" t="s">
        <v>221</v>
      </c>
      <c r="O98" s="42" t="s">
        <v>292</v>
      </c>
      <c r="P98" s="42">
        <f>VLOOKUP(C98,'Listes déroulantes'!A:O,15,FALSE)</f>
        <v>8641</v>
      </c>
      <c r="Q98" s="42" t="s">
        <v>498</v>
      </c>
      <c r="R98" s="42" t="str">
        <f>IF(VLOOKUP(C98,'Listes déroulantes'!A:H,8,FALSE)="VAD  ","V"," ")</f>
        <v xml:space="preserve"> </v>
      </c>
      <c r="S98" s="42" t="str">
        <f>IF(VLOOKUP(C98,'Listes déroulantes'!A:H,6,FALSE)="PDPSC","1"," ")</f>
        <v xml:space="preserve"> </v>
      </c>
      <c r="T98" s="42" t="s">
        <v>223</v>
      </c>
      <c r="U98" s="42" t="s">
        <v>223</v>
      </c>
      <c r="V98" s="42" t="s">
        <v>223</v>
      </c>
      <c r="W98" s="42" t="s">
        <v>223</v>
      </c>
      <c r="X98" s="42" t="str">
        <f>LEFT(VLOOKUP(C98,'Listes déroulantes'!A:I,9,FALSE),16)</f>
        <v xml:space="preserve">MONEXT          </v>
      </c>
      <c r="Y98" s="42" t="s">
        <v>224</v>
      </c>
      <c r="Z98" s="42" t="s">
        <v>225</v>
      </c>
      <c r="AA98" s="42" t="str">
        <f>VLOOKUP(C98,'Listes déroulantes'!A:B,2,FALSE)</f>
        <v xml:space="preserve">SAS MONEXT                      </v>
      </c>
      <c r="AB98" s="42" t="str">
        <f>VLOOKUP(C98,'Listes déroulantes'!A:E,5,FALSE)</f>
        <v xml:space="preserve">260 RUE CLAUDE NICOL            </v>
      </c>
      <c r="AC98" s="42" t="s">
        <v>226</v>
      </c>
      <c r="AD98" s="42" t="s">
        <v>226</v>
      </c>
      <c r="AE98" s="42" t="s">
        <v>227</v>
      </c>
      <c r="AF98" s="42" t="s">
        <v>228</v>
      </c>
      <c r="AG98" s="42" t="s">
        <v>229</v>
      </c>
      <c r="AH98" s="48">
        <v>8904564409402</v>
      </c>
      <c r="AI98" s="42" t="s">
        <v>222</v>
      </c>
      <c r="AJ98" s="42" t="str">
        <f>VLOOKUP(C98,'Listes déroulantes'!A:B,2,FALSE)</f>
        <v xml:space="preserve">SAS MONEXT                      </v>
      </c>
      <c r="AK98" s="42" t="str">
        <f>VLOOKUP(C98,'Listes déroulantes'!A:G,5,FALSE)</f>
        <v xml:space="preserve">260 RUE CLAUDE NICOL            </v>
      </c>
      <c r="AL98" s="42" t="s">
        <v>226</v>
      </c>
      <c r="AM98" s="42" t="s">
        <v>226</v>
      </c>
      <c r="AN98" s="42" t="s">
        <v>227</v>
      </c>
      <c r="AO98" s="42" t="s">
        <v>228</v>
      </c>
      <c r="AP98" s="42" t="s">
        <v>229</v>
      </c>
      <c r="AQ98" s="42">
        <v>17028</v>
      </c>
      <c r="AR98" s="42" t="s">
        <v>230</v>
      </c>
      <c r="AS98" s="42" t="str">
        <f>RIGHT(VLOOKUP(C98,'Listes déroulantes'!A:N,14,FALSE),11)</f>
        <v>89045644093</v>
      </c>
      <c r="AT98" s="42" t="s">
        <v>231</v>
      </c>
      <c r="AU98" s="42" t="s">
        <v>232</v>
      </c>
      <c r="AV98" s="42" t="s">
        <v>232</v>
      </c>
      <c r="AW98" s="42" t="str">
        <f>VLOOKUP(C98,'Listes déroulantes'!A:K,10,FALSE)</f>
        <v>DC06983215</v>
      </c>
      <c r="AX98" s="42" t="str">
        <f>VLOOKUP(C98,'Listes déroulantes'!A:L,12,FALSE)</f>
        <v>CMBRFR2BARK</v>
      </c>
      <c r="AY98" s="42" t="str">
        <f>VLOOKUP(C98,'Listes déroulantes'!A:M,13,FALSE)</f>
        <v xml:space="preserve">FR76 1558 9297 5300 2819 2724 052 </v>
      </c>
      <c r="AZ98" s="42" t="str">
        <f>REPT(0,12-LEN(SUBSTITUTE(VLOOKUP(C98,'Listes déroulantes'!A:P,16,FALSE), ".", "")))&amp;SUBSTITUTE(VLOOKUP(C98,'Listes déroulantes'!A:P,16,FALSE), ".", "")</f>
        <v>000000000000</v>
      </c>
      <c r="BA98" s="42" t="str">
        <f t="shared" si="4"/>
        <v>O</v>
      </c>
      <c r="BB98" s="42" t="s">
        <v>458</v>
      </c>
      <c r="BC98" s="42" t="s">
        <v>235</v>
      </c>
      <c r="BD98" s="42" t="s">
        <v>236</v>
      </c>
      <c r="BE98" s="42" t="str">
        <f>VLOOKUP(C98,'Listes déroulantes'!A:G,7,FALSE)</f>
        <v xml:space="preserve">C0009999                      </v>
      </c>
      <c r="BF98" s="43" t="str">
        <f>VLOOKUP(C98,'Listes déroulantes'!A:N,6,FALSE)</f>
        <v>A</v>
      </c>
      <c r="BG98" s="42" t="s">
        <v>238</v>
      </c>
    </row>
    <row r="99" spans="1:59" x14ac:dyDescent="0.25">
      <c r="A99" s="31" t="s">
        <v>346</v>
      </c>
      <c r="B99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25089045644094031SAS MONEXT                      260 RUE CLAUDE NICOL                                                                            13290AIX EN PROVENCE            25017028922828904564409300000000000000000000DC06983215CMBRFR2BARKFR76 1558 9297 5300 2819 2724 052 000000000000O0153O000C0009999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9" s="26" t="s">
        <v>33</v>
      </c>
      <c r="D99" s="26" t="s">
        <v>32</v>
      </c>
      <c r="E99" s="41" t="s">
        <v>243</v>
      </c>
      <c r="F99" s="42" t="s">
        <v>217</v>
      </c>
      <c r="G99" s="42" t="s">
        <v>218</v>
      </c>
      <c r="H99" s="42" t="s">
        <v>58</v>
      </c>
      <c r="I99" s="42" t="s">
        <v>36</v>
      </c>
      <c r="J99" s="47" t="s">
        <v>499</v>
      </c>
      <c r="K99" s="42" t="str">
        <f>VLOOKUP(C99,'Listes déroulantes'!A:D,4,FALSE)</f>
        <v>9255001</v>
      </c>
      <c r="L99" s="42" t="str">
        <f>VLOOKUP(C99,'Listes déroulantes'!A:C,3,FALSE)</f>
        <v>50318500100032</v>
      </c>
      <c r="M99" s="42" t="s">
        <v>58</v>
      </c>
      <c r="N99" s="42" t="s">
        <v>221</v>
      </c>
      <c r="O99" s="42" t="s">
        <v>292</v>
      </c>
      <c r="P99" s="42">
        <f>VLOOKUP(C99,'Listes déroulantes'!A:O,15,FALSE)</f>
        <v>8641</v>
      </c>
      <c r="Q99" s="42" t="s">
        <v>498</v>
      </c>
      <c r="R99" s="42" t="str">
        <f>IF(VLOOKUP(C99,'Listes déroulantes'!A:H,8,FALSE)="VAD  ","V"," ")</f>
        <v xml:space="preserve"> </v>
      </c>
      <c r="S99" s="42" t="str">
        <f>IF(VLOOKUP(C99,'Listes déroulantes'!A:H,6,FALSE)="PDPSC","1"," ")</f>
        <v xml:space="preserve"> </v>
      </c>
      <c r="T99" s="42" t="s">
        <v>223</v>
      </c>
      <c r="U99" s="42" t="s">
        <v>223</v>
      </c>
      <c r="V99" s="42" t="s">
        <v>223</v>
      </c>
      <c r="W99" s="42" t="s">
        <v>223</v>
      </c>
      <c r="X99" s="42" t="str">
        <f>LEFT(VLOOKUP(C99,'Listes déroulantes'!A:I,9,FALSE),16)</f>
        <v xml:space="preserve">MONEXT          </v>
      </c>
      <c r="Y99" s="42" t="s">
        <v>224</v>
      </c>
      <c r="Z99" s="42" t="s">
        <v>225</v>
      </c>
      <c r="AA99" s="42" t="str">
        <f>VLOOKUP(C99,'Listes déroulantes'!A:B,2,FALSE)</f>
        <v xml:space="preserve">SAS MONEXT                      </v>
      </c>
      <c r="AB99" s="42" t="str">
        <f>VLOOKUP(C99,'Listes déroulantes'!A:E,5,FALSE)</f>
        <v xml:space="preserve">260 RUE CLAUDE NICOL            </v>
      </c>
      <c r="AC99" s="42" t="s">
        <v>226</v>
      </c>
      <c r="AD99" s="42" t="s">
        <v>226</v>
      </c>
      <c r="AE99" s="42" t="s">
        <v>227</v>
      </c>
      <c r="AF99" s="42" t="s">
        <v>228</v>
      </c>
      <c r="AG99" s="42" t="s">
        <v>229</v>
      </c>
      <c r="AH99" s="48">
        <v>8904564409403</v>
      </c>
      <c r="AI99" s="42" t="s">
        <v>222</v>
      </c>
      <c r="AJ99" s="42" t="str">
        <f>VLOOKUP(C99,'Listes déroulantes'!A:B,2,FALSE)</f>
        <v xml:space="preserve">SAS MONEXT                      </v>
      </c>
      <c r="AK99" s="42" t="str">
        <f>VLOOKUP(C99,'Listes déroulantes'!A:G,5,FALSE)</f>
        <v xml:space="preserve">260 RUE CLAUDE NICOL            </v>
      </c>
      <c r="AL99" s="42" t="s">
        <v>226</v>
      </c>
      <c r="AM99" s="42" t="s">
        <v>226</v>
      </c>
      <c r="AN99" s="42" t="s">
        <v>227</v>
      </c>
      <c r="AO99" s="42" t="s">
        <v>228</v>
      </c>
      <c r="AP99" s="42" t="s">
        <v>229</v>
      </c>
      <c r="AQ99" s="42">
        <v>17028</v>
      </c>
      <c r="AR99" s="42" t="s">
        <v>230</v>
      </c>
      <c r="AS99" s="42" t="str">
        <f>RIGHT(VLOOKUP(C99,'Listes déroulantes'!A:N,14,FALSE),11)</f>
        <v>89045644093</v>
      </c>
      <c r="AT99" s="42" t="s">
        <v>231</v>
      </c>
      <c r="AU99" s="42" t="s">
        <v>232</v>
      </c>
      <c r="AV99" s="42" t="s">
        <v>232</v>
      </c>
      <c r="AW99" s="42" t="str">
        <f>VLOOKUP(C99,'Listes déroulantes'!A:K,10,FALSE)</f>
        <v>DC06983215</v>
      </c>
      <c r="AX99" s="42" t="str">
        <f>VLOOKUP(C99,'Listes déroulantes'!A:L,12,FALSE)</f>
        <v>CMBRFR2BARK</v>
      </c>
      <c r="AY99" s="42" t="str">
        <f>VLOOKUP(C99,'Listes déroulantes'!A:M,13,FALSE)</f>
        <v xml:space="preserve">FR76 1558 9297 5300 2819 2724 052 </v>
      </c>
      <c r="AZ99" s="42" t="str">
        <f>REPT(0,12-LEN(SUBSTITUTE(VLOOKUP(C99,'Listes déroulantes'!A:P,16,FALSE), ".", "")))&amp;SUBSTITUTE(VLOOKUP(C99,'Listes déroulantes'!A:P,16,FALSE), ".", "")</f>
        <v>000000000000</v>
      </c>
      <c r="BA99" s="42" t="str">
        <f t="shared" si="4"/>
        <v>O</v>
      </c>
      <c r="BB99" s="42" t="s">
        <v>459</v>
      </c>
      <c r="BC99" s="42" t="s">
        <v>235</v>
      </c>
      <c r="BD99" s="42" t="s">
        <v>236</v>
      </c>
      <c r="BE99" s="42" t="str">
        <f>VLOOKUP(C99,'Listes déroulantes'!A:G,7,FALSE)</f>
        <v xml:space="preserve">C0009999                      </v>
      </c>
      <c r="BF99" s="43" t="str">
        <f>VLOOKUP(C99,'Listes déroulantes'!A:N,6,FALSE)</f>
        <v>A</v>
      </c>
      <c r="BG99" s="42" t="s">
        <v>238</v>
      </c>
    </row>
    <row r="100" spans="1:59" x14ac:dyDescent="0.25">
      <c r="A100" s="31" t="s">
        <v>347</v>
      </c>
      <c r="B100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25089045644094041SAS MONEXT                      260 RUE CLAUDE NICOL                                                                            13290AIX EN PROVENCE            25017028922828904564409300000000000000000000DC06983215CMBRFR2BARKFR76 1558 9297 5300 2819 2724 052 000000000000O0154O000C0009999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0" s="26" t="s">
        <v>33</v>
      </c>
      <c r="D100" s="26" t="s">
        <v>32</v>
      </c>
      <c r="E100" s="41" t="s">
        <v>243</v>
      </c>
      <c r="F100" s="42" t="s">
        <v>217</v>
      </c>
      <c r="G100" s="42" t="s">
        <v>218</v>
      </c>
      <c r="H100" s="42" t="s">
        <v>58</v>
      </c>
      <c r="I100" s="42" t="s">
        <v>36</v>
      </c>
      <c r="J100" s="47" t="s">
        <v>499</v>
      </c>
      <c r="K100" s="42" t="str">
        <f>VLOOKUP(C100,'Listes déroulantes'!A:D,4,FALSE)</f>
        <v>9255001</v>
      </c>
      <c r="L100" s="42" t="str">
        <f>VLOOKUP(C100,'Listes déroulantes'!A:C,3,FALSE)</f>
        <v>50318500100032</v>
      </c>
      <c r="M100" s="42" t="s">
        <v>58</v>
      </c>
      <c r="N100" s="42" t="s">
        <v>221</v>
      </c>
      <c r="O100" s="42" t="s">
        <v>292</v>
      </c>
      <c r="P100" s="42">
        <f>VLOOKUP(C100,'Listes déroulantes'!A:O,15,FALSE)</f>
        <v>8641</v>
      </c>
      <c r="Q100" s="42" t="s">
        <v>498</v>
      </c>
      <c r="R100" s="42" t="str">
        <f>IF(VLOOKUP(C100,'Listes déroulantes'!A:H,8,FALSE)="VAD  ","V"," ")</f>
        <v xml:space="preserve"> </v>
      </c>
      <c r="S100" s="42" t="str">
        <f>IF(VLOOKUP(C100,'Listes déroulantes'!A:H,6,FALSE)="PDPSC","1"," ")</f>
        <v xml:space="preserve"> </v>
      </c>
      <c r="T100" s="42" t="s">
        <v>223</v>
      </c>
      <c r="U100" s="42" t="s">
        <v>223</v>
      </c>
      <c r="V100" s="42" t="s">
        <v>223</v>
      </c>
      <c r="W100" s="42" t="s">
        <v>223</v>
      </c>
      <c r="X100" s="42" t="str">
        <f>LEFT(VLOOKUP(C100,'Listes déroulantes'!A:I,9,FALSE),16)</f>
        <v xml:space="preserve">MONEXT          </v>
      </c>
      <c r="Y100" s="42" t="s">
        <v>224</v>
      </c>
      <c r="Z100" s="42" t="s">
        <v>225</v>
      </c>
      <c r="AA100" s="42" t="str">
        <f>VLOOKUP(C100,'Listes déroulantes'!A:B,2,FALSE)</f>
        <v xml:space="preserve">SAS MONEXT                      </v>
      </c>
      <c r="AB100" s="42" t="str">
        <f>VLOOKUP(C100,'Listes déroulantes'!A:E,5,FALSE)</f>
        <v xml:space="preserve">260 RUE CLAUDE NICOL            </v>
      </c>
      <c r="AC100" s="42" t="s">
        <v>226</v>
      </c>
      <c r="AD100" s="42" t="s">
        <v>226</v>
      </c>
      <c r="AE100" s="42" t="s">
        <v>227</v>
      </c>
      <c r="AF100" s="42" t="s">
        <v>228</v>
      </c>
      <c r="AG100" s="42" t="s">
        <v>229</v>
      </c>
      <c r="AH100" s="48">
        <v>8904564409404</v>
      </c>
      <c r="AI100" s="42" t="s">
        <v>222</v>
      </c>
      <c r="AJ100" s="42" t="str">
        <f>VLOOKUP(C100,'Listes déroulantes'!A:B,2,FALSE)</f>
        <v xml:space="preserve">SAS MONEXT                      </v>
      </c>
      <c r="AK100" s="42" t="str">
        <f>VLOOKUP(C100,'Listes déroulantes'!A:G,5,FALSE)</f>
        <v xml:space="preserve">260 RUE CLAUDE NICOL            </v>
      </c>
      <c r="AL100" s="42" t="s">
        <v>226</v>
      </c>
      <c r="AM100" s="42" t="s">
        <v>226</v>
      </c>
      <c r="AN100" s="42" t="s">
        <v>227</v>
      </c>
      <c r="AO100" s="42" t="s">
        <v>228</v>
      </c>
      <c r="AP100" s="42" t="s">
        <v>229</v>
      </c>
      <c r="AQ100" s="42">
        <v>17028</v>
      </c>
      <c r="AR100" s="42" t="s">
        <v>230</v>
      </c>
      <c r="AS100" s="42" t="str">
        <f>RIGHT(VLOOKUP(C100,'Listes déroulantes'!A:N,14,FALSE),11)</f>
        <v>89045644093</v>
      </c>
      <c r="AT100" s="42" t="s">
        <v>231</v>
      </c>
      <c r="AU100" s="42" t="s">
        <v>232</v>
      </c>
      <c r="AV100" s="42" t="s">
        <v>232</v>
      </c>
      <c r="AW100" s="42" t="str">
        <f>VLOOKUP(C100,'Listes déroulantes'!A:K,10,FALSE)</f>
        <v>DC06983215</v>
      </c>
      <c r="AX100" s="42" t="str">
        <f>VLOOKUP(C100,'Listes déroulantes'!A:L,12,FALSE)</f>
        <v>CMBRFR2BARK</v>
      </c>
      <c r="AY100" s="42" t="str">
        <f>VLOOKUP(C100,'Listes déroulantes'!A:M,13,FALSE)</f>
        <v xml:space="preserve">FR76 1558 9297 5300 2819 2724 052 </v>
      </c>
      <c r="AZ100" s="42" t="str">
        <f>REPT(0,12-LEN(SUBSTITUTE(VLOOKUP(C100,'Listes déroulantes'!A:P,16,FALSE), ".", "")))&amp;SUBSTITUTE(VLOOKUP(C100,'Listes déroulantes'!A:P,16,FALSE), ".", "")</f>
        <v>000000000000</v>
      </c>
      <c r="BA100" s="42" t="str">
        <f t="shared" si="4"/>
        <v>O</v>
      </c>
      <c r="BB100" s="42" t="s">
        <v>460</v>
      </c>
      <c r="BC100" s="42" t="s">
        <v>235</v>
      </c>
      <c r="BD100" s="42" t="s">
        <v>236</v>
      </c>
      <c r="BE100" s="42" t="str">
        <f>VLOOKUP(C100,'Listes déroulantes'!A:G,7,FALSE)</f>
        <v xml:space="preserve">C0009999                      </v>
      </c>
      <c r="BF100" s="43" t="str">
        <f>VLOOKUP(C100,'Listes déroulantes'!A:N,6,FALSE)</f>
        <v>A</v>
      </c>
      <c r="BG100" s="42" t="s">
        <v>238</v>
      </c>
    </row>
    <row r="101" spans="1:59" x14ac:dyDescent="0.25">
      <c r="A101" s="31" t="s">
        <v>348</v>
      </c>
      <c r="B101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25089045644094051SAS MONEXT                      260 RUE CLAUDE NICOL                                                                            13290AIX EN PROVENCE            25017028922828904564409300000000000000000000DC06983215CMBRFR2BARKFR76 1558 9297 5300 2819 2724 052 000000000000O0155O000C0009999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1" s="26" t="s">
        <v>33</v>
      </c>
      <c r="D101" s="26" t="s">
        <v>32</v>
      </c>
      <c r="E101" s="41" t="s">
        <v>243</v>
      </c>
      <c r="F101" s="42" t="s">
        <v>217</v>
      </c>
      <c r="G101" s="42" t="s">
        <v>218</v>
      </c>
      <c r="H101" s="42" t="s">
        <v>58</v>
      </c>
      <c r="I101" s="42" t="s">
        <v>36</v>
      </c>
      <c r="J101" s="47" t="s">
        <v>499</v>
      </c>
      <c r="K101" s="42" t="str">
        <f>VLOOKUP(C101,'Listes déroulantes'!A:D,4,FALSE)</f>
        <v>9255001</v>
      </c>
      <c r="L101" s="42" t="str">
        <f>VLOOKUP(C101,'Listes déroulantes'!A:C,3,FALSE)</f>
        <v>50318500100032</v>
      </c>
      <c r="M101" s="42" t="s">
        <v>58</v>
      </c>
      <c r="N101" s="42" t="s">
        <v>221</v>
      </c>
      <c r="O101" s="42" t="s">
        <v>292</v>
      </c>
      <c r="P101" s="42">
        <f>VLOOKUP(C101,'Listes déroulantes'!A:O,15,FALSE)</f>
        <v>8641</v>
      </c>
      <c r="Q101" s="42" t="s">
        <v>498</v>
      </c>
      <c r="R101" s="42" t="str">
        <f>IF(VLOOKUP(C101,'Listes déroulantes'!A:H,8,FALSE)="VAD  ","V"," ")</f>
        <v xml:space="preserve"> </v>
      </c>
      <c r="S101" s="42" t="str">
        <f>IF(VLOOKUP(C101,'Listes déroulantes'!A:H,6,FALSE)="PDPSC","1"," ")</f>
        <v xml:space="preserve"> </v>
      </c>
      <c r="T101" s="42" t="s">
        <v>223</v>
      </c>
      <c r="U101" s="42" t="s">
        <v>223</v>
      </c>
      <c r="V101" s="42" t="s">
        <v>223</v>
      </c>
      <c r="W101" s="42" t="s">
        <v>223</v>
      </c>
      <c r="X101" s="42" t="str">
        <f>LEFT(VLOOKUP(C101,'Listes déroulantes'!A:I,9,FALSE),16)</f>
        <v xml:space="preserve">MONEXT          </v>
      </c>
      <c r="Y101" s="42" t="s">
        <v>224</v>
      </c>
      <c r="Z101" s="42" t="s">
        <v>225</v>
      </c>
      <c r="AA101" s="42" t="str">
        <f>VLOOKUP(C101,'Listes déroulantes'!A:B,2,FALSE)</f>
        <v xml:space="preserve">SAS MONEXT                      </v>
      </c>
      <c r="AB101" s="42" t="str">
        <f>VLOOKUP(C101,'Listes déroulantes'!A:E,5,FALSE)</f>
        <v xml:space="preserve">260 RUE CLAUDE NICOL            </v>
      </c>
      <c r="AC101" s="42" t="s">
        <v>226</v>
      </c>
      <c r="AD101" s="42" t="s">
        <v>226</v>
      </c>
      <c r="AE101" s="42" t="s">
        <v>227</v>
      </c>
      <c r="AF101" s="42" t="s">
        <v>228</v>
      </c>
      <c r="AG101" s="42" t="s">
        <v>229</v>
      </c>
      <c r="AH101" s="48">
        <v>8904564409405</v>
      </c>
      <c r="AI101" s="42" t="s">
        <v>222</v>
      </c>
      <c r="AJ101" s="42" t="str">
        <f>VLOOKUP(C101,'Listes déroulantes'!A:B,2,FALSE)</f>
        <v xml:space="preserve">SAS MONEXT                      </v>
      </c>
      <c r="AK101" s="42" t="str">
        <f>VLOOKUP(C101,'Listes déroulantes'!A:G,5,FALSE)</f>
        <v xml:space="preserve">260 RUE CLAUDE NICOL            </v>
      </c>
      <c r="AL101" s="42" t="s">
        <v>226</v>
      </c>
      <c r="AM101" s="42" t="s">
        <v>226</v>
      </c>
      <c r="AN101" s="42" t="s">
        <v>227</v>
      </c>
      <c r="AO101" s="42" t="s">
        <v>228</v>
      </c>
      <c r="AP101" s="42" t="s">
        <v>229</v>
      </c>
      <c r="AQ101" s="42">
        <v>17028</v>
      </c>
      <c r="AR101" s="42" t="s">
        <v>230</v>
      </c>
      <c r="AS101" s="42" t="str">
        <f>RIGHT(VLOOKUP(C101,'Listes déroulantes'!A:N,14,FALSE),11)</f>
        <v>89045644093</v>
      </c>
      <c r="AT101" s="42" t="s">
        <v>231</v>
      </c>
      <c r="AU101" s="42" t="s">
        <v>232</v>
      </c>
      <c r="AV101" s="42" t="s">
        <v>232</v>
      </c>
      <c r="AW101" s="42" t="str">
        <f>VLOOKUP(C101,'Listes déroulantes'!A:K,10,FALSE)</f>
        <v>DC06983215</v>
      </c>
      <c r="AX101" s="42" t="str">
        <f>VLOOKUP(C101,'Listes déroulantes'!A:L,12,FALSE)</f>
        <v>CMBRFR2BARK</v>
      </c>
      <c r="AY101" s="42" t="str">
        <f>VLOOKUP(C101,'Listes déroulantes'!A:M,13,FALSE)</f>
        <v xml:space="preserve">FR76 1558 9297 5300 2819 2724 052 </v>
      </c>
      <c r="AZ101" s="42" t="str">
        <f>REPT(0,12-LEN(SUBSTITUTE(VLOOKUP(C101,'Listes déroulantes'!A:P,16,FALSE), ".", "")))&amp;SUBSTITUTE(VLOOKUP(C101,'Listes déroulantes'!A:P,16,FALSE), ".", "")</f>
        <v>000000000000</v>
      </c>
      <c r="BA101" s="42" t="str">
        <f t="shared" si="4"/>
        <v>O</v>
      </c>
      <c r="BB101" s="42" t="s">
        <v>461</v>
      </c>
      <c r="BC101" s="42" t="s">
        <v>235</v>
      </c>
      <c r="BD101" s="42" t="s">
        <v>236</v>
      </c>
      <c r="BE101" s="42" t="str">
        <f>VLOOKUP(C101,'Listes déroulantes'!A:G,7,FALSE)</f>
        <v xml:space="preserve">C0009999                      </v>
      </c>
      <c r="BF101" s="43" t="str">
        <f>VLOOKUP(C101,'Listes déroulantes'!A:N,6,FALSE)</f>
        <v>A</v>
      </c>
      <c r="BG101" s="42" t="s">
        <v>238</v>
      </c>
    </row>
    <row r="102" spans="1:59" x14ac:dyDescent="0.25">
      <c r="A102" s="31" t="s">
        <v>349</v>
      </c>
      <c r="B102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25089045644094061SAS MONEXT                      260 RUE CLAUDE NICOL                                                                            13290AIX EN PROVENCE            25017028922828904564409300000000000000000000DC06983215CMBRFR2BARKFR76 1558 9297 5300 2819 2724 052 000000000000O0156O000C0009999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2" s="26" t="s">
        <v>33</v>
      </c>
      <c r="D102" s="26" t="s">
        <v>32</v>
      </c>
      <c r="E102" s="41" t="s">
        <v>243</v>
      </c>
      <c r="F102" s="42" t="s">
        <v>217</v>
      </c>
      <c r="G102" s="42" t="s">
        <v>218</v>
      </c>
      <c r="H102" s="42" t="s">
        <v>58</v>
      </c>
      <c r="I102" s="42" t="s">
        <v>36</v>
      </c>
      <c r="J102" s="47" t="s">
        <v>499</v>
      </c>
      <c r="K102" s="42" t="str">
        <f>VLOOKUP(C102,'Listes déroulantes'!A:D,4,FALSE)</f>
        <v>9255001</v>
      </c>
      <c r="L102" s="42" t="str">
        <f>VLOOKUP(C102,'Listes déroulantes'!A:C,3,FALSE)</f>
        <v>50318500100032</v>
      </c>
      <c r="M102" s="42" t="s">
        <v>58</v>
      </c>
      <c r="N102" s="42" t="s">
        <v>221</v>
      </c>
      <c r="O102" s="42" t="s">
        <v>292</v>
      </c>
      <c r="P102" s="42">
        <f>VLOOKUP(C102,'Listes déroulantes'!A:O,15,FALSE)</f>
        <v>8641</v>
      </c>
      <c r="Q102" s="42" t="s">
        <v>498</v>
      </c>
      <c r="R102" s="42" t="str">
        <f>IF(VLOOKUP(C102,'Listes déroulantes'!A:H,8,FALSE)="VAD  ","V"," ")</f>
        <v xml:space="preserve"> </v>
      </c>
      <c r="S102" s="42" t="str">
        <f>IF(VLOOKUP(C102,'Listes déroulantes'!A:H,6,FALSE)="PDPSC","1"," ")</f>
        <v xml:space="preserve"> </v>
      </c>
      <c r="T102" s="42" t="s">
        <v>223</v>
      </c>
      <c r="U102" s="42" t="s">
        <v>223</v>
      </c>
      <c r="V102" s="42" t="s">
        <v>223</v>
      </c>
      <c r="W102" s="42" t="s">
        <v>223</v>
      </c>
      <c r="X102" s="42" t="str">
        <f>LEFT(VLOOKUP(C102,'Listes déroulantes'!A:I,9,FALSE),16)</f>
        <v xml:space="preserve">MONEXT          </v>
      </c>
      <c r="Y102" s="42" t="s">
        <v>224</v>
      </c>
      <c r="Z102" s="42" t="s">
        <v>225</v>
      </c>
      <c r="AA102" s="42" t="str">
        <f>VLOOKUP(C102,'Listes déroulantes'!A:B,2,FALSE)</f>
        <v xml:space="preserve">SAS MONEXT                      </v>
      </c>
      <c r="AB102" s="42" t="str">
        <f>VLOOKUP(C102,'Listes déroulantes'!A:E,5,FALSE)</f>
        <v xml:space="preserve">260 RUE CLAUDE NICOL            </v>
      </c>
      <c r="AC102" s="42" t="s">
        <v>226</v>
      </c>
      <c r="AD102" s="42" t="s">
        <v>226</v>
      </c>
      <c r="AE102" s="42" t="s">
        <v>227</v>
      </c>
      <c r="AF102" s="42" t="s">
        <v>228</v>
      </c>
      <c r="AG102" s="42" t="s">
        <v>229</v>
      </c>
      <c r="AH102" s="48">
        <v>8904564409406</v>
      </c>
      <c r="AI102" s="42" t="s">
        <v>222</v>
      </c>
      <c r="AJ102" s="42" t="str">
        <f>VLOOKUP(C102,'Listes déroulantes'!A:B,2,FALSE)</f>
        <v xml:space="preserve">SAS MONEXT                      </v>
      </c>
      <c r="AK102" s="42" t="str">
        <f>VLOOKUP(C102,'Listes déroulantes'!A:G,5,FALSE)</f>
        <v xml:space="preserve">260 RUE CLAUDE NICOL            </v>
      </c>
      <c r="AL102" s="42" t="s">
        <v>226</v>
      </c>
      <c r="AM102" s="42" t="s">
        <v>226</v>
      </c>
      <c r="AN102" s="42" t="s">
        <v>227</v>
      </c>
      <c r="AO102" s="42" t="s">
        <v>228</v>
      </c>
      <c r="AP102" s="42" t="s">
        <v>229</v>
      </c>
      <c r="AQ102" s="42">
        <v>17028</v>
      </c>
      <c r="AR102" s="42" t="s">
        <v>230</v>
      </c>
      <c r="AS102" s="42" t="str">
        <f>RIGHT(VLOOKUP(C102,'Listes déroulantes'!A:N,14,FALSE),11)</f>
        <v>89045644093</v>
      </c>
      <c r="AT102" s="42" t="s">
        <v>231</v>
      </c>
      <c r="AU102" s="42" t="s">
        <v>232</v>
      </c>
      <c r="AV102" s="42" t="s">
        <v>232</v>
      </c>
      <c r="AW102" s="42" t="str">
        <f>VLOOKUP(C102,'Listes déroulantes'!A:K,10,FALSE)</f>
        <v>DC06983215</v>
      </c>
      <c r="AX102" s="42" t="str">
        <f>VLOOKUP(C102,'Listes déroulantes'!A:L,12,FALSE)</f>
        <v>CMBRFR2BARK</v>
      </c>
      <c r="AY102" s="42" t="str">
        <f>VLOOKUP(C102,'Listes déroulantes'!A:M,13,FALSE)</f>
        <v xml:space="preserve">FR76 1558 9297 5300 2819 2724 052 </v>
      </c>
      <c r="AZ102" s="42" t="str">
        <f>REPT(0,12-LEN(SUBSTITUTE(VLOOKUP(C102,'Listes déroulantes'!A:P,16,FALSE), ".", "")))&amp;SUBSTITUTE(VLOOKUP(C102,'Listes déroulantes'!A:P,16,FALSE), ".", "")</f>
        <v>000000000000</v>
      </c>
      <c r="BA102" s="42" t="str">
        <f t="shared" si="4"/>
        <v>O</v>
      </c>
      <c r="BB102" s="42" t="s">
        <v>462</v>
      </c>
      <c r="BC102" s="42" t="s">
        <v>235</v>
      </c>
      <c r="BD102" s="42" t="s">
        <v>236</v>
      </c>
      <c r="BE102" s="42" t="str">
        <f>VLOOKUP(C102,'Listes déroulantes'!A:G,7,FALSE)</f>
        <v xml:space="preserve">C0009999                      </v>
      </c>
      <c r="BF102" s="43" t="str">
        <f>VLOOKUP(C102,'Listes déroulantes'!A:N,6,FALSE)</f>
        <v>A</v>
      </c>
      <c r="BG102" s="42" t="s">
        <v>238</v>
      </c>
    </row>
    <row r="103" spans="1:59" x14ac:dyDescent="0.25">
      <c r="A103" s="13"/>
      <c r="B103" s="12"/>
      <c r="C103" s="24"/>
      <c r="D103" s="24"/>
    </row>
    <row r="104" spans="1:59" x14ac:dyDescent="0.25">
      <c r="A104" s="13"/>
      <c r="B104" s="12"/>
      <c r="C104" s="24"/>
      <c r="D104" s="24"/>
    </row>
    <row r="105" spans="1:59" x14ac:dyDescent="0.25">
      <c r="A105" s="13"/>
      <c r="B105" s="12"/>
      <c r="C105" s="24"/>
      <c r="D105" s="24"/>
    </row>
    <row r="106" spans="1:59" x14ac:dyDescent="0.25">
      <c r="A106" s="13"/>
      <c r="B106" s="12"/>
      <c r="C106" s="24"/>
      <c r="D106" s="24"/>
    </row>
    <row r="107" spans="1:59" x14ac:dyDescent="0.25">
      <c r="A107" s="13"/>
      <c r="B107" s="12"/>
      <c r="C107" s="24"/>
      <c r="D107" s="24"/>
    </row>
    <row r="108" spans="1:59" x14ac:dyDescent="0.25">
      <c r="A108" s="13"/>
      <c r="B108" s="12"/>
      <c r="C108" s="24"/>
      <c r="D108" s="24"/>
    </row>
    <row r="109" spans="1:59" x14ac:dyDescent="0.25">
      <c r="A109" s="13"/>
      <c r="B109" s="12"/>
      <c r="C109" s="24"/>
      <c r="D109" s="24"/>
    </row>
    <row r="110" spans="1:59" x14ac:dyDescent="0.25">
      <c r="A110" s="13"/>
      <c r="B110" s="12"/>
      <c r="C110" s="24"/>
      <c r="D110" s="24"/>
    </row>
    <row r="111" spans="1:59" x14ac:dyDescent="0.25">
      <c r="A111" s="13"/>
      <c r="B111" s="12"/>
      <c r="C111" s="24"/>
      <c r="D111" s="24"/>
    </row>
    <row r="112" spans="1:59" x14ac:dyDescent="0.25">
      <c r="A112" s="13"/>
      <c r="B112" s="12"/>
      <c r="C112" s="24"/>
      <c r="D112" s="24"/>
    </row>
    <row r="113" spans="1:4" x14ac:dyDescent="0.25">
      <c r="A113" s="13"/>
      <c r="B113" s="12"/>
      <c r="C113" s="24"/>
      <c r="D113" s="24"/>
    </row>
    <row r="114" spans="1:4" x14ac:dyDescent="0.25">
      <c r="A114" s="13"/>
      <c r="B114" s="12"/>
      <c r="C114" s="24"/>
      <c r="D114" s="24"/>
    </row>
    <row r="115" spans="1:4" x14ac:dyDescent="0.25">
      <c r="A115" s="13"/>
      <c r="B115" s="12"/>
      <c r="C115" s="24"/>
      <c r="D115" s="24"/>
    </row>
    <row r="116" spans="1:4" x14ac:dyDescent="0.25">
      <c r="A116" s="13"/>
      <c r="B116" s="12"/>
      <c r="C116" s="24"/>
      <c r="D116" s="24"/>
    </row>
    <row r="117" spans="1:4" x14ac:dyDescent="0.25">
      <c r="A117" s="13"/>
      <c r="B117" s="12"/>
      <c r="C117" s="24"/>
      <c r="D117" s="24"/>
    </row>
    <row r="118" spans="1:4" x14ac:dyDescent="0.25">
      <c r="A118" s="13"/>
      <c r="B118" s="12"/>
      <c r="C118" s="24"/>
      <c r="D118" s="24"/>
    </row>
    <row r="119" spans="1:4" x14ac:dyDescent="0.25">
      <c r="A119" s="13"/>
      <c r="B119" s="12"/>
      <c r="C119" s="24"/>
      <c r="D119" s="24"/>
    </row>
    <row r="120" spans="1:4" x14ac:dyDescent="0.25">
      <c r="A120" s="13"/>
      <c r="B120" s="12"/>
      <c r="C120" s="24"/>
      <c r="D120" s="24"/>
    </row>
    <row r="121" spans="1:4" x14ac:dyDescent="0.25">
      <c r="A121" s="13"/>
      <c r="B121" s="12"/>
      <c r="C121" s="24"/>
      <c r="D121" s="24"/>
    </row>
    <row r="122" spans="1:4" x14ac:dyDescent="0.25">
      <c r="A122" s="13"/>
      <c r="B122" s="12"/>
      <c r="C122" s="24"/>
      <c r="D122" s="24"/>
    </row>
    <row r="123" spans="1:4" x14ac:dyDescent="0.25">
      <c r="A123" s="13"/>
      <c r="B123" s="12"/>
      <c r="C123" s="24"/>
      <c r="D123" s="24"/>
    </row>
    <row r="124" spans="1:4" x14ac:dyDescent="0.25">
      <c r="A124" s="13"/>
      <c r="B124" s="12"/>
      <c r="C124" s="24"/>
      <c r="D124" s="24"/>
    </row>
    <row r="125" spans="1:4" x14ac:dyDescent="0.25">
      <c r="A125" s="13"/>
      <c r="B125" s="12"/>
      <c r="C125" s="24"/>
      <c r="D125" s="24"/>
    </row>
    <row r="126" spans="1:4" x14ac:dyDescent="0.25">
      <c r="A126" s="13"/>
      <c r="B126" s="12"/>
      <c r="C126" s="24"/>
      <c r="D126" s="24"/>
    </row>
    <row r="127" spans="1:4" x14ac:dyDescent="0.25">
      <c r="A127" s="13"/>
      <c r="B127" s="12"/>
      <c r="C127" s="24"/>
      <c r="D127" s="24"/>
    </row>
    <row r="128" spans="1:4" x14ac:dyDescent="0.25">
      <c r="A128" s="13"/>
      <c r="B128" s="12"/>
      <c r="C128" s="24"/>
      <c r="D128" s="24"/>
    </row>
    <row r="129" spans="1:4" x14ac:dyDescent="0.25">
      <c r="A129" s="13"/>
      <c r="B129" s="12"/>
      <c r="C129" s="24"/>
      <c r="D129" s="24"/>
    </row>
    <row r="130" spans="1:4" x14ac:dyDescent="0.25">
      <c r="A130" s="13"/>
      <c r="B130" s="12"/>
      <c r="C130" s="24"/>
      <c r="D130" s="24"/>
    </row>
    <row r="131" spans="1:4" x14ac:dyDescent="0.25">
      <c r="A131" s="13"/>
      <c r="B131" s="12"/>
      <c r="C131" s="24"/>
      <c r="D131" s="24"/>
    </row>
    <row r="132" spans="1:4" x14ac:dyDescent="0.25">
      <c r="A132" s="13"/>
      <c r="B132" s="12"/>
      <c r="C132" s="24"/>
      <c r="D132" s="24"/>
    </row>
    <row r="133" spans="1:4" x14ac:dyDescent="0.25">
      <c r="A133" s="13"/>
      <c r="B133" s="12"/>
      <c r="C133" s="24"/>
      <c r="D133" s="24"/>
    </row>
    <row r="134" spans="1:4" x14ac:dyDescent="0.25">
      <c r="A134" s="13"/>
      <c r="B134" s="12"/>
      <c r="C134" s="24"/>
      <c r="D134" s="24"/>
    </row>
    <row r="135" spans="1:4" x14ac:dyDescent="0.25">
      <c r="A135" s="13"/>
      <c r="B135" s="12"/>
      <c r="C135" s="24"/>
      <c r="D135" s="24"/>
    </row>
    <row r="136" spans="1:4" x14ac:dyDescent="0.25">
      <c r="A136" s="13"/>
      <c r="B136" s="12"/>
      <c r="C136" s="24"/>
      <c r="D136" s="24"/>
    </row>
    <row r="137" spans="1:4" x14ac:dyDescent="0.25">
      <c r="A137" s="13"/>
      <c r="B137" s="12"/>
      <c r="C137" s="24"/>
      <c r="D137" s="24"/>
    </row>
    <row r="138" spans="1:4" x14ac:dyDescent="0.25">
      <c r="A138" s="13"/>
      <c r="B138" s="12"/>
      <c r="C138" s="24"/>
      <c r="D138" s="24"/>
    </row>
    <row r="139" spans="1:4" x14ac:dyDescent="0.25">
      <c r="A139" s="13"/>
      <c r="B139" s="12"/>
      <c r="C139" s="24"/>
      <c r="D139" s="24"/>
    </row>
    <row r="140" spans="1:4" x14ac:dyDescent="0.25">
      <c r="A140" s="13"/>
      <c r="B140" s="12"/>
      <c r="C140" s="24"/>
      <c r="D140" s="24"/>
    </row>
    <row r="141" spans="1:4" x14ac:dyDescent="0.25">
      <c r="A141" s="13"/>
      <c r="B141" s="12"/>
      <c r="C141" s="24"/>
      <c r="D141" s="24"/>
    </row>
    <row r="142" spans="1:4" x14ac:dyDescent="0.25">
      <c r="A142" s="13"/>
      <c r="B142" s="12"/>
      <c r="C142" s="24"/>
      <c r="D142" s="24"/>
    </row>
    <row r="143" spans="1:4" x14ac:dyDescent="0.25">
      <c r="A143" s="13"/>
      <c r="B143" s="12"/>
      <c r="C143" s="24"/>
      <c r="D143" s="24"/>
    </row>
    <row r="144" spans="1:4" x14ac:dyDescent="0.25">
      <c r="A144" s="13"/>
      <c r="B144" s="12"/>
      <c r="C144" s="24"/>
      <c r="D144" s="24"/>
    </row>
    <row r="145" spans="1:4" x14ac:dyDescent="0.25">
      <c r="A145" s="13"/>
      <c r="B145" s="12"/>
      <c r="C145" s="24"/>
      <c r="D145" s="24"/>
    </row>
    <row r="146" spans="1:4" x14ac:dyDescent="0.25">
      <c r="A146" s="13"/>
      <c r="B146" s="12"/>
      <c r="C146" s="24"/>
      <c r="D146" s="24"/>
    </row>
    <row r="147" spans="1:4" x14ac:dyDescent="0.25">
      <c r="A147" s="13"/>
      <c r="B147" s="12"/>
      <c r="C147" s="24"/>
      <c r="D147" s="24"/>
    </row>
    <row r="148" spans="1:4" x14ac:dyDescent="0.25">
      <c r="A148" s="13"/>
      <c r="B148" s="12"/>
      <c r="C148" s="24"/>
      <c r="D148" s="24"/>
    </row>
    <row r="149" spans="1:4" x14ac:dyDescent="0.25">
      <c r="A149" s="13"/>
      <c r="B149" s="12"/>
      <c r="C149" s="24"/>
      <c r="D149" s="24"/>
    </row>
    <row r="150" spans="1:4" x14ac:dyDescent="0.25">
      <c r="A150" s="13"/>
      <c r="B150" s="12"/>
      <c r="C150" s="24"/>
      <c r="D150" s="24"/>
    </row>
    <row r="151" spans="1:4" x14ac:dyDescent="0.25">
      <c r="A151" s="13"/>
      <c r="B151" s="12"/>
      <c r="C151" s="24"/>
      <c r="D151" s="24"/>
    </row>
    <row r="152" spans="1:4" x14ac:dyDescent="0.25">
      <c r="A152" s="13"/>
      <c r="B152" s="12"/>
      <c r="C152" s="24"/>
      <c r="D152" s="24"/>
    </row>
    <row r="153" spans="1:4" x14ac:dyDescent="0.25">
      <c r="A153" s="13"/>
      <c r="B153" s="12"/>
      <c r="C153" s="24"/>
      <c r="D153" s="24"/>
    </row>
    <row r="154" spans="1:4" x14ac:dyDescent="0.25">
      <c r="A154" s="13"/>
      <c r="B154" s="12"/>
      <c r="C154" s="24"/>
      <c r="D154" s="24"/>
    </row>
    <row r="155" spans="1:4" x14ac:dyDescent="0.25">
      <c r="A155" s="13"/>
      <c r="B155" s="12"/>
      <c r="C155" s="24"/>
      <c r="D155" s="24"/>
    </row>
    <row r="156" spans="1:4" x14ac:dyDescent="0.25">
      <c r="A156" s="13"/>
      <c r="B156" s="12"/>
      <c r="C156" s="24"/>
      <c r="D156" s="24"/>
    </row>
    <row r="157" spans="1:4" x14ac:dyDescent="0.25">
      <c r="A157" s="13"/>
      <c r="B157" s="12"/>
      <c r="C157" s="24"/>
      <c r="D157" s="24"/>
    </row>
    <row r="158" spans="1:4" x14ac:dyDescent="0.25">
      <c r="A158" s="13"/>
      <c r="B158" s="12"/>
      <c r="C158" s="24"/>
      <c r="D158" s="24"/>
    </row>
    <row r="159" spans="1:4" x14ac:dyDescent="0.25">
      <c r="A159" s="13"/>
      <c r="B159" s="12"/>
      <c r="C159" s="24"/>
      <c r="D159" s="24"/>
    </row>
    <row r="160" spans="1:4" x14ac:dyDescent="0.25">
      <c r="A160" s="13"/>
      <c r="B160" s="12"/>
      <c r="C160" s="24"/>
      <c r="D160" s="24"/>
    </row>
    <row r="161" spans="1:4" x14ac:dyDescent="0.25">
      <c r="A161" s="13"/>
      <c r="B161" s="12"/>
      <c r="C161" s="24"/>
      <c r="D161" s="24"/>
    </row>
    <row r="162" spans="1:4" x14ac:dyDescent="0.25">
      <c r="A162" s="13"/>
      <c r="B162" s="12"/>
      <c r="C162" s="24"/>
      <c r="D162" s="24"/>
    </row>
    <row r="163" spans="1:4" x14ac:dyDescent="0.25">
      <c r="A163" s="13"/>
      <c r="B163" s="12"/>
      <c r="C163" s="24"/>
      <c r="D163" s="24"/>
    </row>
    <row r="164" spans="1:4" x14ac:dyDescent="0.25">
      <c r="A164" s="13"/>
      <c r="B164" s="12"/>
      <c r="C164" s="24"/>
      <c r="D164" s="24"/>
    </row>
    <row r="165" spans="1:4" x14ac:dyDescent="0.25">
      <c r="A165" s="13"/>
      <c r="B165" s="12"/>
      <c r="C165" s="24"/>
      <c r="D165" s="24"/>
    </row>
    <row r="166" spans="1:4" x14ac:dyDescent="0.25">
      <c r="A166" s="13"/>
      <c r="B166" s="12"/>
      <c r="C166" s="24"/>
      <c r="D166" s="24"/>
    </row>
    <row r="167" spans="1:4" x14ac:dyDescent="0.25">
      <c r="A167" s="13"/>
      <c r="B167" s="12"/>
      <c r="C167" s="24"/>
      <c r="D167" s="24"/>
    </row>
    <row r="168" spans="1:4" x14ac:dyDescent="0.25">
      <c r="A168" s="13"/>
      <c r="B168" s="12"/>
      <c r="C168" s="24"/>
      <c r="D168" s="24"/>
    </row>
    <row r="169" spans="1:4" x14ac:dyDescent="0.25">
      <c r="A169" s="13"/>
      <c r="B169" s="12"/>
      <c r="C169" s="24"/>
      <c r="D169" s="24"/>
    </row>
    <row r="170" spans="1:4" x14ac:dyDescent="0.25">
      <c r="A170" s="13"/>
      <c r="B170" s="12"/>
      <c r="C170" s="24"/>
      <c r="D170" s="24"/>
    </row>
    <row r="171" spans="1:4" x14ac:dyDescent="0.25">
      <c r="A171" s="13"/>
      <c r="B171" s="12"/>
      <c r="C171" s="24"/>
      <c r="D171" s="24"/>
    </row>
    <row r="172" spans="1:4" x14ac:dyDescent="0.25">
      <c r="A172" s="13"/>
      <c r="B172" s="12"/>
      <c r="C172" s="24"/>
      <c r="D172" s="24"/>
    </row>
    <row r="173" spans="1:4" x14ac:dyDescent="0.25">
      <c r="A173" s="13"/>
      <c r="B173" s="12"/>
      <c r="C173" s="24"/>
      <c r="D173" s="24"/>
    </row>
    <row r="174" spans="1:4" x14ac:dyDescent="0.25">
      <c r="A174" s="13"/>
      <c r="B174" s="12"/>
      <c r="C174" s="24"/>
      <c r="D174" s="24"/>
    </row>
    <row r="175" spans="1:4" x14ac:dyDescent="0.25">
      <c r="A175" s="13"/>
      <c r="B175" s="12"/>
      <c r="C175" s="24"/>
      <c r="D175" s="24"/>
    </row>
    <row r="176" spans="1:4" x14ac:dyDescent="0.25">
      <c r="A176" s="13"/>
      <c r="B176" s="12"/>
      <c r="C176" s="24"/>
      <c r="D176" s="24"/>
    </row>
    <row r="177" spans="1:4" x14ac:dyDescent="0.25">
      <c r="A177" s="13"/>
      <c r="B177" s="12"/>
      <c r="C177" s="24"/>
      <c r="D177" s="24"/>
    </row>
    <row r="178" spans="1:4" x14ac:dyDescent="0.25">
      <c r="A178" s="13"/>
      <c r="B178" s="12"/>
      <c r="C178" s="24"/>
      <c r="D178" s="24"/>
    </row>
    <row r="179" spans="1:4" x14ac:dyDescent="0.25">
      <c r="A179" s="13"/>
      <c r="B179" s="12"/>
      <c r="C179" s="24"/>
      <c r="D179" s="24"/>
    </row>
    <row r="180" spans="1:4" x14ac:dyDescent="0.25">
      <c r="A180" s="13"/>
      <c r="B180" s="12"/>
      <c r="C180" s="24"/>
      <c r="D180" s="24"/>
    </row>
    <row r="181" spans="1:4" x14ac:dyDescent="0.25">
      <c r="A181" s="13"/>
      <c r="B181" s="12"/>
      <c r="C181" s="24"/>
      <c r="D181" s="24"/>
    </row>
    <row r="182" spans="1:4" x14ac:dyDescent="0.25">
      <c r="A182" s="13"/>
      <c r="B182" s="12"/>
      <c r="C182" s="24"/>
      <c r="D182" s="24"/>
    </row>
    <row r="183" spans="1:4" x14ac:dyDescent="0.25">
      <c r="A183" s="13"/>
      <c r="B183" s="12"/>
      <c r="C183" s="24"/>
      <c r="D183" s="24"/>
    </row>
    <row r="184" spans="1:4" x14ac:dyDescent="0.25">
      <c r="A184" s="13"/>
      <c r="B184" s="12"/>
      <c r="C184" s="24"/>
      <c r="D184" s="24"/>
    </row>
    <row r="185" spans="1:4" x14ac:dyDescent="0.25">
      <c r="A185" s="13"/>
      <c r="B185" s="12"/>
      <c r="C185" s="24"/>
      <c r="D185" s="24"/>
    </row>
    <row r="186" spans="1:4" x14ac:dyDescent="0.25">
      <c r="A186" s="13"/>
      <c r="B186" s="12"/>
      <c r="C186" s="24"/>
      <c r="D186" s="24"/>
    </row>
    <row r="187" spans="1:4" x14ac:dyDescent="0.25">
      <c r="A187" s="13"/>
      <c r="B187" s="12"/>
      <c r="C187" s="24"/>
      <c r="D187" s="24"/>
    </row>
    <row r="188" spans="1:4" x14ac:dyDescent="0.25">
      <c r="A188" s="13"/>
      <c r="B188" s="12"/>
      <c r="C188" s="24"/>
      <c r="D188" s="24"/>
    </row>
    <row r="189" spans="1:4" x14ac:dyDescent="0.25">
      <c r="A189" s="13"/>
      <c r="B189" s="12"/>
      <c r="C189" s="24"/>
      <c r="D189" s="24"/>
    </row>
    <row r="190" spans="1:4" x14ac:dyDescent="0.25">
      <c r="A190" s="13"/>
      <c r="B190" s="12"/>
      <c r="C190" s="24"/>
      <c r="D190" s="24"/>
    </row>
    <row r="191" spans="1:4" x14ac:dyDescent="0.25">
      <c r="A191" s="13"/>
      <c r="B191" s="12"/>
      <c r="C191" s="24"/>
      <c r="D191" s="24"/>
    </row>
    <row r="192" spans="1:4" x14ac:dyDescent="0.25">
      <c r="A192" s="13"/>
      <c r="B192" s="12"/>
      <c r="C192" s="24"/>
      <c r="D192" s="24"/>
    </row>
    <row r="193" spans="1:4" x14ac:dyDescent="0.25">
      <c r="A193" s="13"/>
      <c r="B193" s="12"/>
      <c r="C193" s="24"/>
      <c r="D193" s="24"/>
    </row>
    <row r="194" spans="1:4" x14ac:dyDescent="0.25">
      <c r="A194" s="13"/>
      <c r="B194" s="12"/>
      <c r="C194" s="24"/>
      <c r="D194" s="24"/>
    </row>
    <row r="195" spans="1:4" x14ac:dyDescent="0.25">
      <c r="A195" s="13"/>
      <c r="B195" s="12"/>
      <c r="C195" s="24"/>
      <c r="D195" s="24"/>
    </row>
    <row r="196" spans="1:4" x14ac:dyDescent="0.25">
      <c r="A196" s="13"/>
      <c r="B196" s="12"/>
      <c r="C196" s="24"/>
      <c r="D196" s="24"/>
    </row>
    <row r="197" spans="1:4" x14ac:dyDescent="0.25">
      <c r="A197" s="13"/>
      <c r="B197" s="12"/>
      <c r="C197" s="24"/>
      <c r="D197" s="24"/>
    </row>
    <row r="198" spans="1:4" x14ac:dyDescent="0.25">
      <c r="A198" s="13"/>
      <c r="B198" s="12"/>
      <c r="C198" s="24"/>
      <c r="D198" s="24"/>
    </row>
    <row r="199" spans="1:4" x14ac:dyDescent="0.25">
      <c r="A199" s="13"/>
      <c r="B199" s="12"/>
      <c r="C199" s="24"/>
      <c r="D199" s="24"/>
    </row>
    <row r="200" spans="1:4" x14ac:dyDescent="0.25">
      <c r="A200" s="13"/>
      <c r="B200" s="12"/>
      <c r="C200" s="24"/>
      <c r="D200" s="24"/>
    </row>
    <row r="201" spans="1:4" x14ac:dyDescent="0.25">
      <c r="A201" s="13"/>
      <c r="B201" s="12"/>
      <c r="C201" s="24"/>
      <c r="D201" s="24"/>
    </row>
    <row r="202" spans="1:4" x14ac:dyDescent="0.25">
      <c r="A202" s="13"/>
      <c r="B202" s="12"/>
      <c r="C202" s="24"/>
      <c r="D202" s="24"/>
    </row>
    <row r="203" spans="1:4" x14ac:dyDescent="0.25">
      <c r="A203" s="13"/>
      <c r="B203" s="12"/>
      <c r="C203" s="24"/>
      <c r="D203" s="24"/>
    </row>
    <row r="204" spans="1:4" x14ac:dyDescent="0.25">
      <c r="A204" s="13"/>
      <c r="B204" s="12"/>
      <c r="C204" s="24"/>
      <c r="D204" s="24"/>
    </row>
    <row r="205" spans="1:4" x14ac:dyDescent="0.25">
      <c r="A205" s="13"/>
      <c r="B205" s="12"/>
      <c r="C205" s="24"/>
      <c r="D205" s="24"/>
    </row>
    <row r="206" spans="1:4" x14ac:dyDescent="0.25">
      <c r="A206" s="13"/>
      <c r="B206" s="12"/>
      <c r="C206" s="24"/>
      <c r="D206" s="24"/>
    </row>
    <row r="207" spans="1:4" x14ac:dyDescent="0.25">
      <c r="A207" s="13"/>
      <c r="B207" s="12"/>
      <c r="C207" s="24"/>
      <c r="D207" s="24"/>
    </row>
    <row r="208" spans="1:4" x14ac:dyDescent="0.25">
      <c r="A208" s="13"/>
      <c r="B208" s="12"/>
      <c r="C208" s="24"/>
      <c r="D208" s="24"/>
    </row>
    <row r="209" spans="1:4" x14ac:dyDescent="0.25">
      <c r="A209" s="13"/>
      <c r="B209" s="12"/>
      <c r="C209" s="24"/>
      <c r="D209" s="24"/>
    </row>
    <row r="210" spans="1:4" x14ac:dyDescent="0.25">
      <c r="A210" s="13"/>
      <c r="B210" s="12"/>
      <c r="C210" s="24"/>
      <c r="D210" s="24"/>
    </row>
    <row r="211" spans="1:4" x14ac:dyDescent="0.25">
      <c r="A211" s="13"/>
      <c r="B211" s="12"/>
      <c r="C211" s="24"/>
      <c r="D211" s="24"/>
    </row>
    <row r="212" spans="1:4" x14ac:dyDescent="0.25">
      <c r="A212" s="13"/>
      <c r="B212" s="12"/>
      <c r="C212" s="24"/>
      <c r="D212" s="24"/>
    </row>
    <row r="213" spans="1:4" x14ac:dyDescent="0.25">
      <c r="A213" s="13"/>
      <c r="B213" s="12"/>
      <c r="C213" s="24"/>
      <c r="D213" s="24"/>
    </row>
    <row r="214" spans="1:4" x14ac:dyDescent="0.25">
      <c r="A214" s="13"/>
      <c r="B214" s="12"/>
      <c r="C214" s="24"/>
      <c r="D214" s="24"/>
    </row>
    <row r="215" spans="1:4" x14ac:dyDescent="0.25">
      <c r="A215" s="13"/>
      <c r="B215" s="12"/>
      <c r="C215" s="24"/>
      <c r="D215" s="24"/>
    </row>
    <row r="216" spans="1:4" x14ac:dyDescent="0.25">
      <c r="A216" s="13"/>
      <c r="B216" s="12"/>
      <c r="C216" s="24"/>
      <c r="D216" s="24"/>
    </row>
    <row r="217" spans="1:4" x14ac:dyDescent="0.25">
      <c r="A217" s="13"/>
      <c r="B217" s="12"/>
      <c r="C217" s="24"/>
      <c r="D217" s="24"/>
    </row>
    <row r="218" spans="1:4" x14ac:dyDescent="0.25">
      <c r="A218" s="13"/>
      <c r="B218" s="12"/>
      <c r="C218" s="24"/>
      <c r="D218" s="24"/>
    </row>
    <row r="219" spans="1:4" x14ac:dyDescent="0.25">
      <c r="A219" s="13"/>
      <c r="B219" s="12"/>
      <c r="C219" s="24"/>
      <c r="D219" s="24"/>
    </row>
    <row r="220" spans="1:4" x14ac:dyDescent="0.25">
      <c r="A220" s="13"/>
      <c r="B220" s="12"/>
      <c r="C220" s="24"/>
      <c r="D220" s="24"/>
    </row>
    <row r="221" spans="1:4" x14ac:dyDescent="0.25">
      <c r="A221" s="13"/>
      <c r="B221" s="12"/>
      <c r="C221" s="24"/>
      <c r="D221" s="24"/>
    </row>
    <row r="222" spans="1:4" x14ac:dyDescent="0.25">
      <c r="A222" s="13"/>
      <c r="B222" s="12"/>
      <c r="C222" s="24"/>
      <c r="D222" s="24"/>
    </row>
    <row r="223" spans="1:4" x14ac:dyDescent="0.25">
      <c r="A223" s="13"/>
      <c r="B223" s="12"/>
      <c r="C223" s="24"/>
      <c r="D223" s="24"/>
    </row>
    <row r="224" spans="1:4" x14ac:dyDescent="0.25">
      <c r="A224" s="13"/>
      <c r="B224" s="12"/>
      <c r="C224" s="24"/>
      <c r="D224" s="24"/>
    </row>
    <row r="225" spans="1:4" x14ac:dyDescent="0.25">
      <c r="A225" s="13"/>
      <c r="B225" s="12"/>
      <c r="C225" s="24"/>
      <c r="D225" s="24"/>
    </row>
    <row r="226" spans="1:4" x14ac:dyDescent="0.25">
      <c r="A226" s="13"/>
      <c r="B226" s="12"/>
      <c r="C226" s="24"/>
      <c r="D226" s="24"/>
    </row>
    <row r="227" spans="1:4" x14ac:dyDescent="0.25">
      <c r="A227" s="13"/>
      <c r="B227" s="12"/>
      <c r="C227" s="24"/>
      <c r="D227" s="24"/>
    </row>
    <row r="228" spans="1:4" x14ac:dyDescent="0.25">
      <c r="A228" s="13"/>
      <c r="B228" s="12"/>
      <c r="C228" s="24"/>
      <c r="D228" s="24"/>
    </row>
    <row r="229" spans="1:4" x14ac:dyDescent="0.25">
      <c r="A229" s="13"/>
      <c r="B229" s="12"/>
      <c r="C229" s="24"/>
      <c r="D229" s="24"/>
    </row>
    <row r="230" spans="1:4" x14ac:dyDescent="0.25">
      <c r="A230" s="13"/>
      <c r="B230" s="12"/>
      <c r="C230" s="24"/>
      <c r="D230" s="24"/>
    </row>
    <row r="231" spans="1:4" x14ac:dyDescent="0.25">
      <c r="A231" s="13"/>
      <c r="B231" s="12"/>
      <c r="C231" s="24"/>
      <c r="D231" s="24"/>
    </row>
    <row r="232" spans="1:4" x14ac:dyDescent="0.25">
      <c r="A232" s="13"/>
      <c r="B232" s="12"/>
      <c r="C232" s="24"/>
      <c r="D232" s="24"/>
    </row>
    <row r="233" spans="1:4" x14ac:dyDescent="0.25">
      <c r="A233" s="13"/>
      <c r="B233" s="12"/>
      <c r="C233" s="24"/>
      <c r="D233" s="24"/>
    </row>
    <row r="234" spans="1:4" x14ac:dyDescent="0.25">
      <c r="A234" s="13"/>
      <c r="B234" s="12"/>
      <c r="C234" s="24"/>
      <c r="D234" s="24"/>
    </row>
    <row r="235" spans="1:4" x14ac:dyDescent="0.25">
      <c r="A235" s="13"/>
      <c r="B235" s="12"/>
      <c r="C235" s="24"/>
      <c r="D235" s="24"/>
    </row>
    <row r="236" spans="1:4" x14ac:dyDescent="0.25">
      <c r="A236" s="13"/>
      <c r="B236" s="12"/>
      <c r="C236" s="24"/>
      <c r="D236" s="24"/>
    </row>
    <row r="237" spans="1:4" x14ac:dyDescent="0.25">
      <c r="A237" s="13"/>
      <c r="B237" s="12"/>
      <c r="C237" s="24"/>
      <c r="D237" s="24"/>
    </row>
    <row r="238" spans="1:4" x14ac:dyDescent="0.25">
      <c r="A238" s="13"/>
      <c r="B238" s="12"/>
      <c r="C238" s="24"/>
      <c r="D238" s="24"/>
    </row>
    <row r="239" spans="1:4" x14ac:dyDescent="0.25">
      <c r="A239" s="13"/>
      <c r="B239" s="12"/>
      <c r="C239" s="24"/>
      <c r="D239" s="24"/>
    </row>
    <row r="240" spans="1:4" x14ac:dyDescent="0.25">
      <c r="A240" s="13"/>
      <c r="B240" s="12"/>
      <c r="C240" s="24"/>
      <c r="D240" s="24"/>
    </row>
    <row r="241" spans="1:4" x14ac:dyDescent="0.25">
      <c r="A241" s="13"/>
      <c r="B241" s="12"/>
      <c r="C241" s="24"/>
      <c r="D241" s="24"/>
    </row>
    <row r="242" spans="1:4" x14ac:dyDescent="0.25">
      <c r="A242" s="13"/>
      <c r="B242" s="12"/>
      <c r="C242" s="24"/>
      <c r="D242" s="24"/>
    </row>
    <row r="243" spans="1:4" x14ac:dyDescent="0.25">
      <c r="A243" s="13"/>
      <c r="B243" s="12"/>
      <c r="C243" s="24"/>
      <c r="D243" s="24"/>
    </row>
    <row r="244" spans="1:4" x14ac:dyDescent="0.25">
      <c r="A244" s="13"/>
      <c r="B244" s="12"/>
      <c r="C244" s="24"/>
      <c r="D244" s="24"/>
    </row>
    <row r="245" spans="1:4" x14ac:dyDescent="0.25">
      <c r="A245" s="13"/>
      <c r="B245" s="12"/>
      <c r="C245" s="24"/>
      <c r="D245" s="24"/>
    </row>
    <row r="246" spans="1:4" x14ac:dyDescent="0.25">
      <c r="A246" s="13"/>
      <c r="B246" s="12"/>
      <c r="C246" s="24"/>
      <c r="D246" s="24"/>
    </row>
    <row r="247" spans="1:4" x14ac:dyDescent="0.25">
      <c r="A247" s="13"/>
      <c r="B247" s="12"/>
      <c r="C247" s="24"/>
      <c r="D247" s="24"/>
    </row>
    <row r="248" spans="1:4" x14ac:dyDescent="0.25">
      <c r="A248" s="13"/>
      <c r="B248" s="12"/>
      <c r="C248" s="24"/>
      <c r="D248" s="24"/>
    </row>
    <row r="249" spans="1:4" x14ac:dyDescent="0.25">
      <c r="A249" s="13"/>
      <c r="B249" s="12"/>
      <c r="C249" s="24"/>
      <c r="D249" s="24"/>
    </row>
    <row r="250" spans="1:4" x14ac:dyDescent="0.25">
      <c r="A250" s="13"/>
      <c r="B250" s="12"/>
      <c r="C250" s="24"/>
      <c r="D250" s="24"/>
    </row>
    <row r="251" spans="1:4" x14ac:dyDescent="0.25">
      <c r="A251" s="13"/>
      <c r="B251" s="12"/>
      <c r="C251" s="24"/>
      <c r="D251" s="24"/>
    </row>
    <row r="252" spans="1:4" x14ac:dyDescent="0.25">
      <c r="A252" s="13"/>
      <c r="B252" s="12"/>
      <c r="C252" s="24"/>
      <c r="D252" s="24"/>
    </row>
    <row r="253" spans="1:4" x14ac:dyDescent="0.25">
      <c r="A253" s="13"/>
      <c r="B253" s="12"/>
      <c r="C253" s="24"/>
      <c r="D253" s="24"/>
    </row>
    <row r="254" spans="1:4" x14ac:dyDescent="0.25">
      <c r="A254" s="13"/>
      <c r="B254" s="12"/>
      <c r="C254" s="24"/>
      <c r="D254" s="24"/>
    </row>
    <row r="255" spans="1:4" x14ac:dyDescent="0.25">
      <c r="A255" s="13"/>
      <c r="B255" s="12"/>
      <c r="C255" s="24"/>
      <c r="D255" s="24"/>
    </row>
    <row r="256" spans="1:4" x14ac:dyDescent="0.25">
      <c r="A256" s="13"/>
      <c r="B256" s="12"/>
      <c r="C256" s="24"/>
      <c r="D256" s="24"/>
    </row>
    <row r="257" spans="1:4" x14ac:dyDescent="0.25">
      <c r="A257" s="13"/>
      <c r="B257" s="12"/>
      <c r="C257" s="24"/>
      <c r="D257" s="24"/>
    </row>
    <row r="258" spans="1:4" x14ac:dyDescent="0.25">
      <c r="A258" s="13"/>
      <c r="B258" s="12"/>
      <c r="C258" s="24"/>
      <c r="D258" s="24"/>
    </row>
    <row r="259" spans="1:4" x14ac:dyDescent="0.25">
      <c r="A259" s="13"/>
      <c r="B259" s="12"/>
      <c r="C259" s="24"/>
      <c r="D259" s="24"/>
    </row>
    <row r="260" spans="1:4" x14ac:dyDescent="0.25">
      <c r="A260" s="13"/>
      <c r="B260" s="12"/>
      <c r="C260" s="24"/>
      <c r="D260" s="24"/>
    </row>
    <row r="261" spans="1:4" x14ac:dyDescent="0.25">
      <c r="A261" s="13"/>
      <c r="B261" s="12"/>
      <c r="C261" s="24"/>
      <c r="D261" s="24"/>
    </row>
    <row r="262" spans="1:4" x14ac:dyDescent="0.25">
      <c r="A262" s="13"/>
      <c r="B262" s="12"/>
      <c r="C262" s="24"/>
      <c r="D262" s="24"/>
    </row>
    <row r="263" spans="1:4" x14ac:dyDescent="0.25">
      <c r="A263" s="13"/>
      <c r="B263" s="12"/>
      <c r="C263" s="24"/>
      <c r="D263" s="24"/>
    </row>
    <row r="264" spans="1:4" x14ac:dyDescent="0.25">
      <c r="A264" s="13"/>
      <c r="B264" s="12"/>
      <c r="C264" s="24"/>
      <c r="D264" s="24"/>
    </row>
    <row r="265" spans="1:4" x14ac:dyDescent="0.25">
      <c r="A265" s="13"/>
      <c r="B265" s="12"/>
      <c r="C265" s="24"/>
      <c r="D265" s="24"/>
    </row>
    <row r="266" spans="1:4" x14ac:dyDescent="0.25">
      <c r="A266" s="13"/>
      <c r="B266" s="12"/>
      <c r="C266" s="24"/>
      <c r="D266" s="24"/>
    </row>
    <row r="267" spans="1:4" x14ac:dyDescent="0.25">
      <c r="A267" s="13"/>
      <c r="B267" s="12"/>
      <c r="C267" s="24"/>
      <c r="D267" s="24"/>
    </row>
    <row r="268" spans="1:4" x14ac:dyDescent="0.25">
      <c r="A268" s="13"/>
      <c r="B268" s="12"/>
      <c r="C268" s="24"/>
      <c r="D268" s="24"/>
    </row>
    <row r="269" spans="1:4" x14ac:dyDescent="0.25">
      <c r="A269" s="13"/>
      <c r="B269" s="12"/>
      <c r="C269" s="24"/>
      <c r="D269" s="24"/>
    </row>
    <row r="270" spans="1:4" x14ac:dyDescent="0.25">
      <c r="A270" s="13"/>
      <c r="B270" s="12"/>
      <c r="C270" s="24"/>
      <c r="D270" s="24"/>
    </row>
    <row r="271" spans="1:4" x14ac:dyDescent="0.25">
      <c r="A271" s="13"/>
      <c r="B271" s="12"/>
      <c r="C271" s="24"/>
      <c r="D271" s="24"/>
    </row>
    <row r="272" spans="1:4" x14ac:dyDescent="0.25">
      <c r="A272" s="13"/>
      <c r="B272" s="12"/>
      <c r="C272" s="24"/>
      <c r="D272" s="24"/>
    </row>
    <row r="273" spans="1:4" x14ac:dyDescent="0.25">
      <c r="A273" s="13"/>
      <c r="B273" s="12"/>
      <c r="C273" s="24"/>
      <c r="D273" s="24"/>
    </row>
    <row r="274" spans="1:4" x14ac:dyDescent="0.25">
      <c r="A274" s="13"/>
      <c r="B274" s="12"/>
      <c r="C274" s="24"/>
      <c r="D274" s="24"/>
    </row>
    <row r="275" spans="1:4" x14ac:dyDescent="0.25">
      <c r="A275" s="13"/>
      <c r="B275" s="12"/>
      <c r="C275" s="24"/>
      <c r="D275" s="24"/>
    </row>
    <row r="276" spans="1:4" x14ac:dyDescent="0.25">
      <c r="A276" s="13"/>
      <c r="B276" s="12"/>
      <c r="C276" s="24"/>
      <c r="D276" s="24"/>
    </row>
    <row r="277" spans="1:4" x14ac:dyDescent="0.25">
      <c r="A277" s="13"/>
      <c r="B277" s="12"/>
      <c r="C277" s="24"/>
      <c r="D277" s="24"/>
    </row>
    <row r="278" spans="1:4" x14ac:dyDescent="0.25">
      <c r="A278" s="13"/>
      <c r="B278" s="12"/>
      <c r="C278" s="24"/>
      <c r="D278" s="24"/>
    </row>
    <row r="279" spans="1:4" x14ac:dyDescent="0.25">
      <c r="A279" s="13"/>
      <c r="B279" s="12"/>
      <c r="C279" s="24"/>
      <c r="D279" s="24"/>
    </row>
    <row r="280" spans="1:4" x14ac:dyDescent="0.25">
      <c r="A280" s="13"/>
      <c r="B280" s="12"/>
      <c r="C280" s="24"/>
      <c r="D280" s="24"/>
    </row>
    <row r="281" spans="1:4" x14ac:dyDescent="0.25">
      <c r="A281" s="13"/>
      <c r="B281" s="12"/>
      <c r="C281" s="24"/>
      <c r="D281" s="24"/>
    </row>
    <row r="282" spans="1:4" x14ac:dyDescent="0.25">
      <c r="A282" s="13"/>
      <c r="B282" s="12"/>
      <c r="C282" s="24"/>
      <c r="D282" s="24"/>
    </row>
    <row r="283" spans="1:4" x14ac:dyDescent="0.25">
      <c r="A283" s="13"/>
      <c r="B283" s="12"/>
      <c r="C283" s="24"/>
      <c r="D283" s="24"/>
    </row>
    <row r="284" spans="1:4" x14ac:dyDescent="0.25">
      <c r="A284" s="13"/>
      <c r="B284" s="12"/>
      <c r="C284" s="24"/>
      <c r="D284" s="24"/>
    </row>
    <row r="285" spans="1:4" x14ac:dyDescent="0.25">
      <c r="A285" s="13"/>
      <c r="B285" s="12"/>
      <c r="C285" s="24"/>
      <c r="D285" s="24"/>
    </row>
    <row r="286" spans="1:4" x14ac:dyDescent="0.25">
      <c r="A286" s="13"/>
      <c r="B286" s="12"/>
      <c r="C286" s="24"/>
      <c r="D286" s="24"/>
    </row>
    <row r="287" spans="1:4" x14ac:dyDescent="0.25">
      <c r="A287" s="13"/>
      <c r="B287" s="12"/>
      <c r="C287" s="24"/>
      <c r="D287" s="24"/>
    </row>
    <row r="288" spans="1:4" x14ac:dyDescent="0.25">
      <c r="A288" s="13"/>
      <c r="B288" s="12"/>
      <c r="C288" s="24"/>
      <c r="D288" s="24"/>
    </row>
    <row r="289" spans="1:4" x14ac:dyDescent="0.25">
      <c r="A289" s="13"/>
      <c r="B289" s="12"/>
      <c r="C289" s="24"/>
      <c r="D289" s="24"/>
    </row>
    <row r="290" spans="1:4" x14ac:dyDescent="0.25">
      <c r="A290" s="13"/>
      <c r="B290" s="12"/>
      <c r="C290" s="24"/>
      <c r="D290" s="24"/>
    </row>
    <row r="291" spans="1:4" x14ac:dyDescent="0.25">
      <c r="A291" s="13"/>
      <c r="B291" s="12"/>
      <c r="C291" s="24"/>
      <c r="D291" s="24"/>
    </row>
    <row r="292" spans="1:4" x14ac:dyDescent="0.25">
      <c r="A292" s="13"/>
      <c r="B292" s="12"/>
      <c r="C292" s="24"/>
      <c r="D292" s="24"/>
    </row>
    <row r="293" spans="1:4" x14ac:dyDescent="0.25">
      <c r="A293" s="13"/>
      <c r="B293" s="12"/>
      <c r="C293" s="24"/>
      <c r="D293" s="24"/>
    </row>
    <row r="294" spans="1:4" x14ac:dyDescent="0.25">
      <c r="A294" s="13"/>
      <c r="B294" s="12"/>
      <c r="C294" s="24"/>
      <c r="D294" s="24"/>
    </row>
    <row r="295" spans="1:4" x14ac:dyDescent="0.25">
      <c r="A295" s="13"/>
      <c r="B295" s="12"/>
      <c r="C295" s="24"/>
      <c r="D295" s="24"/>
    </row>
    <row r="296" spans="1:4" x14ac:dyDescent="0.25">
      <c r="A296" s="13"/>
      <c r="B296" s="12"/>
      <c r="C296" s="24"/>
      <c r="D296" s="24"/>
    </row>
    <row r="297" spans="1:4" x14ac:dyDescent="0.25">
      <c r="A297" s="13"/>
      <c r="B297" s="12"/>
      <c r="C297" s="24"/>
      <c r="D297" s="24"/>
    </row>
    <row r="298" spans="1:4" x14ac:dyDescent="0.25">
      <c r="A298" s="13"/>
      <c r="B298" s="12"/>
      <c r="C298" s="24"/>
      <c r="D298" s="24"/>
    </row>
    <row r="299" spans="1:4" x14ac:dyDescent="0.25">
      <c r="A299" s="13"/>
      <c r="B299" s="12"/>
      <c r="C299" s="24"/>
      <c r="D299" s="24"/>
    </row>
    <row r="300" spans="1:4" x14ac:dyDescent="0.25">
      <c r="A300" s="13"/>
      <c r="B300" s="12"/>
      <c r="C300" s="24"/>
      <c r="D300" s="24"/>
    </row>
    <row r="301" spans="1:4" x14ac:dyDescent="0.25">
      <c r="A301" s="13"/>
      <c r="B301" s="12"/>
      <c r="C301" s="24"/>
      <c r="D301" s="24"/>
    </row>
    <row r="302" spans="1:4" x14ac:dyDescent="0.25">
      <c r="A302" s="13"/>
      <c r="B302" s="12"/>
      <c r="C302" s="24"/>
      <c r="D302" s="24"/>
    </row>
    <row r="303" spans="1:4" x14ac:dyDescent="0.25">
      <c r="A303" s="13"/>
      <c r="B303" s="12"/>
      <c r="C303" s="24"/>
      <c r="D303" s="24"/>
    </row>
    <row r="304" spans="1:4" x14ac:dyDescent="0.25">
      <c r="A304" s="13"/>
      <c r="B304" s="12"/>
      <c r="C304" s="24"/>
      <c r="D304" s="24"/>
    </row>
    <row r="305" spans="1:4" x14ac:dyDescent="0.25">
      <c r="A305" s="13"/>
      <c r="B305" s="12"/>
      <c r="C305" s="24"/>
      <c r="D305" s="24"/>
    </row>
    <row r="306" spans="1:4" x14ac:dyDescent="0.25">
      <c r="A306" s="13"/>
      <c r="B306" s="12"/>
      <c r="C306" s="24"/>
      <c r="D306" s="24"/>
    </row>
    <row r="307" spans="1:4" x14ac:dyDescent="0.25">
      <c r="A307" s="13"/>
      <c r="B307" s="12"/>
      <c r="C307" s="24"/>
      <c r="D307" s="24"/>
    </row>
    <row r="308" spans="1:4" x14ac:dyDescent="0.25">
      <c r="A308" s="13"/>
      <c r="B308" s="12"/>
      <c r="C308" s="24"/>
      <c r="D308" s="24"/>
    </row>
    <row r="309" spans="1:4" x14ac:dyDescent="0.25">
      <c r="A309" s="13"/>
      <c r="B309" s="12"/>
      <c r="C309" s="24"/>
      <c r="D309" s="24"/>
    </row>
    <row r="310" spans="1:4" x14ac:dyDescent="0.25">
      <c r="A310" s="13"/>
      <c r="B310" s="12"/>
      <c r="C310" s="24"/>
      <c r="D310" s="24"/>
    </row>
    <row r="311" spans="1:4" x14ac:dyDescent="0.25">
      <c r="A311" s="13"/>
      <c r="B311" s="12"/>
      <c r="C311" s="24"/>
      <c r="D311" s="24"/>
    </row>
    <row r="312" spans="1:4" x14ac:dyDescent="0.25">
      <c r="A312" s="13"/>
      <c r="B312" s="12"/>
      <c r="C312" s="24"/>
      <c r="D312" s="24"/>
    </row>
    <row r="313" spans="1:4" x14ac:dyDescent="0.25">
      <c r="A313" s="13"/>
      <c r="B313" s="12"/>
      <c r="C313" s="24"/>
      <c r="D313" s="24"/>
    </row>
    <row r="314" spans="1:4" x14ac:dyDescent="0.25">
      <c r="A314" s="13"/>
      <c r="B314" s="12"/>
      <c r="C314" s="24"/>
      <c r="D314" s="24"/>
    </row>
    <row r="315" spans="1:4" x14ac:dyDescent="0.25">
      <c r="A315" s="13"/>
      <c r="B315" s="12"/>
      <c r="C315" s="24"/>
      <c r="D315" s="24"/>
    </row>
    <row r="316" spans="1:4" x14ac:dyDescent="0.25">
      <c r="A316" s="13"/>
      <c r="B316" s="12"/>
      <c r="C316" s="24"/>
      <c r="D316" s="24"/>
    </row>
    <row r="317" spans="1:4" x14ac:dyDescent="0.25">
      <c r="A317" s="13"/>
      <c r="B317" s="12"/>
      <c r="C317" s="24"/>
      <c r="D317" s="24"/>
    </row>
    <row r="318" spans="1:4" x14ac:dyDescent="0.25">
      <c r="A318" s="13"/>
      <c r="B318" s="12"/>
      <c r="C318" s="24"/>
      <c r="D318" s="24"/>
    </row>
    <row r="319" spans="1:4" x14ac:dyDescent="0.25">
      <c r="A319" s="13"/>
      <c r="B319" s="12"/>
      <c r="C319" s="24"/>
      <c r="D319" s="24"/>
    </row>
    <row r="320" spans="1:4" x14ac:dyDescent="0.25">
      <c r="A320" s="13"/>
      <c r="B320" s="12"/>
      <c r="C320" s="24"/>
      <c r="D320" s="24"/>
    </row>
    <row r="321" spans="1:4" x14ac:dyDescent="0.25">
      <c r="A321" s="13"/>
      <c r="B321" s="12"/>
      <c r="C321" s="24"/>
      <c r="D321" s="24"/>
    </row>
    <row r="322" spans="1:4" x14ac:dyDescent="0.25">
      <c r="A322" s="13"/>
      <c r="B322" s="12"/>
      <c r="C322" s="24"/>
      <c r="D322" s="24"/>
    </row>
    <row r="323" spans="1:4" x14ac:dyDescent="0.25">
      <c r="A323" s="13"/>
      <c r="B323" s="12"/>
      <c r="C323" s="24"/>
      <c r="D323" s="24"/>
    </row>
    <row r="324" spans="1:4" x14ac:dyDescent="0.25">
      <c r="A324" s="13"/>
      <c r="B324" s="12"/>
      <c r="C324" s="24"/>
      <c r="D324" s="24"/>
    </row>
    <row r="325" spans="1:4" x14ac:dyDescent="0.25">
      <c r="A325" s="13"/>
      <c r="B325" s="12"/>
      <c r="C325" s="24"/>
      <c r="D325" s="24"/>
    </row>
    <row r="326" spans="1:4" x14ac:dyDescent="0.25">
      <c r="A326" s="13"/>
      <c r="B326" s="12"/>
      <c r="C326" s="24"/>
      <c r="D326" s="24"/>
    </row>
    <row r="327" spans="1:4" x14ac:dyDescent="0.25">
      <c r="A327" s="13"/>
      <c r="B327" s="12"/>
      <c r="C327" s="24"/>
      <c r="D327" s="24"/>
    </row>
    <row r="328" spans="1:4" x14ac:dyDescent="0.25">
      <c r="A328" s="13"/>
      <c r="B328" s="12"/>
      <c r="C328" s="24"/>
      <c r="D328" s="24"/>
    </row>
    <row r="329" spans="1:4" x14ac:dyDescent="0.25">
      <c r="A329" s="13"/>
      <c r="B329" s="12"/>
      <c r="C329" s="24"/>
      <c r="D329" s="24"/>
    </row>
    <row r="330" spans="1:4" x14ac:dyDescent="0.25">
      <c r="A330" s="13"/>
      <c r="B330" s="12"/>
      <c r="C330" s="24"/>
      <c r="D330" s="24"/>
    </row>
    <row r="331" spans="1:4" x14ac:dyDescent="0.25">
      <c r="A331" s="13"/>
      <c r="B331" s="12"/>
      <c r="C331" s="24"/>
      <c r="D331" s="24"/>
    </row>
    <row r="332" spans="1:4" x14ac:dyDescent="0.25">
      <c r="A332" s="13"/>
      <c r="B332" s="12"/>
      <c r="C332" s="24"/>
      <c r="D332" s="24"/>
    </row>
    <row r="333" spans="1:4" x14ac:dyDescent="0.25">
      <c r="A333" s="13"/>
      <c r="B333" s="12"/>
      <c r="C333" s="24"/>
      <c r="D333" s="24"/>
    </row>
    <row r="334" spans="1:4" x14ac:dyDescent="0.25">
      <c r="A334" s="13"/>
      <c r="B334" s="12"/>
      <c r="C334" s="24"/>
      <c r="D334" s="24"/>
    </row>
    <row r="335" spans="1:4" x14ac:dyDescent="0.25">
      <c r="A335" s="13"/>
      <c r="B335" s="12"/>
      <c r="C335" s="24"/>
      <c r="D335" s="24"/>
    </row>
    <row r="336" spans="1:4" x14ac:dyDescent="0.25">
      <c r="A336" s="13"/>
      <c r="B336" s="12"/>
      <c r="C336" s="24"/>
      <c r="D336" s="24"/>
    </row>
    <row r="337" spans="1:4" x14ac:dyDescent="0.25">
      <c r="A337" s="13"/>
      <c r="B337" s="12"/>
      <c r="C337" s="24"/>
      <c r="D337" s="24"/>
    </row>
    <row r="338" spans="1:4" x14ac:dyDescent="0.25">
      <c r="A338" s="13"/>
      <c r="B338" s="12"/>
      <c r="C338" s="24"/>
      <c r="D338" s="24"/>
    </row>
    <row r="339" spans="1:4" x14ac:dyDescent="0.25">
      <c r="A339" s="13"/>
      <c r="B339" s="12"/>
      <c r="C339" s="24"/>
      <c r="D339" s="24"/>
    </row>
    <row r="340" spans="1:4" x14ac:dyDescent="0.25">
      <c r="A340" s="13"/>
      <c r="B340" s="12"/>
      <c r="C340" s="24"/>
      <c r="D340" s="24"/>
    </row>
    <row r="341" spans="1:4" x14ac:dyDescent="0.25">
      <c r="A341" s="13"/>
      <c r="B341" s="12"/>
      <c r="C341" s="24"/>
      <c r="D341" s="24"/>
    </row>
    <row r="342" spans="1:4" x14ac:dyDescent="0.25">
      <c r="A342" s="13"/>
      <c r="B342" s="12"/>
      <c r="C342" s="24"/>
      <c r="D342" s="24"/>
    </row>
    <row r="343" spans="1:4" x14ac:dyDescent="0.25">
      <c r="A343" s="13"/>
      <c r="B343" s="12"/>
      <c r="C343" s="24"/>
      <c r="D343" s="24"/>
    </row>
    <row r="344" spans="1:4" x14ac:dyDescent="0.25">
      <c r="A344" s="13"/>
      <c r="B344" s="12"/>
      <c r="C344" s="24"/>
      <c r="D344" s="24"/>
    </row>
    <row r="345" spans="1:4" x14ac:dyDescent="0.25">
      <c r="A345" s="13"/>
      <c r="B345" s="12"/>
      <c r="C345" s="24"/>
      <c r="D345" s="24"/>
    </row>
    <row r="346" spans="1:4" x14ac:dyDescent="0.25">
      <c r="A346" s="13"/>
      <c r="B346" s="12"/>
      <c r="C346" s="24"/>
      <c r="D346" s="24"/>
    </row>
    <row r="347" spans="1:4" x14ac:dyDescent="0.25">
      <c r="A347" s="13"/>
      <c r="B347" s="12"/>
      <c r="C347" s="24"/>
      <c r="D347" s="24"/>
    </row>
    <row r="348" spans="1:4" x14ac:dyDescent="0.25">
      <c r="A348" s="13"/>
      <c r="B348" s="12"/>
      <c r="C348" s="24"/>
      <c r="D348" s="24"/>
    </row>
    <row r="349" spans="1:4" x14ac:dyDescent="0.25">
      <c r="A349" s="13"/>
      <c r="B349" s="12"/>
      <c r="C349" s="24"/>
      <c r="D349" s="24"/>
    </row>
    <row r="350" spans="1:4" x14ac:dyDescent="0.25">
      <c r="A350" s="13"/>
      <c r="B350" s="12"/>
      <c r="C350" s="24"/>
      <c r="D350" s="24"/>
    </row>
    <row r="351" spans="1:4" x14ac:dyDescent="0.25">
      <c r="A351" s="13"/>
      <c r="B351" s="12"/>
      <c r="C351" s="24"/>
      <c r="D351" s="24"/>
    </row>
    <row r="352" spans="1:4" x14ac:dyDescent="0.25">
      <c r="A352" s="13"/>
      <c r="B352" s="12"/>
      <c r="C352" s="24"/>
      <c r="D352" s="24"/>
    </row>
    <row r="353" spans="1:4" x14ac:dyDescent="0.25">
      <c r="A353" s="13"/>
      <c r="B353" s="12"/>
      <c r="C353" s="24"/>
      <c r="D353" s="24"/>
    </row>
    <row r="354" spans="1:4" x14ac:dyDescent="0.25">
      <c r="A354" s="13"/>
      <c r="B354" s="12"/>
      <c r="C354" s="24"/>
      <c r="D354" s="24"/>
    </row>
    <row r="355" spans="1:4" x14ac:dyDescent="0.25">
      <c r="A355" s="13"/>
      <c r="B355" s="12"/>
      <c r="C355" s="24"/>
      <c r="D355" s="24"/>
    </row>
    <row r="356" spans="1:4" x14ac:dyDescent="0.25">
      <c r="A356" s="13"/>
      <c r="B356" s="12"/>
      <c r="C356" s="24"/>
      <c r="D356" s="24"/>
    </row>
    <row r="357" spans="1:4" x14ac:dyDescent="0.25">
      <c r="A357" s="13"/>
      <c r="B357" s="12"/>
      <c r="C357" s="24"/>
      <c r="D357" s="24"/>
    </row>
    <row r="358" spans="1:4" x14ac:dyDescent="0.25">
      <c r="A358" s="13"/>
      <c r="B358" s="12"/>
      <c r="C358" s="24"/>
      <c r="D358" s="24"/>
    </row>
    <row r="359" spans="1:4" x14ac:dyDescent="0.25">
      <c r="A359" s="13"/>
      <c r="B359" s="12"/>
      <c r="C359" s="24"/>
      <c r="D359" s="24"/>
    </row>
    <row r="360" spans="1:4" x14ac:dyDescent="0.25">
      <c r="A360" s="13"/>
      <c r="B360" s="12"/>
      <c r="C360" s="24"/>
      <c r="D360" s="24"/>
    </row>
    <row r="361" spans="1:4" x14ac:dyDescent="0.25">
      <c r="A361" s="13"/>
      <c r="B361" s="12"/>
      <c r="C361" s="24"/>
      <c r="D361" s="24"/>
    </row>
    <row r="362" spans="1:4" x14ac:dyDescent="0.25">
      <c r="A362" s="13"/>
      <c r="B362" s="12"/>
      <c r="C362" s="24"/>
      <c r="D362" s="24"/>
    </row>
    <row r="363" spans="1:4" x14ac:dyDescent="0.25">
      <c r="A363" s="13"/>
      <c r="B363" s="12"/>
      <c r="C363" s="24"/>
      <c r="D363" s="24"/>
    </row>
    <row r="364" spans="1:4" x14ac:dyDescent="0.25">
      <c r="A364" s="13"/>
      <c r="B364" s="12"/>
      <c r="C364" s="24"/>
      <c r="D364" s="24"/>
    </row>
    <row r="365" spans="1:4" x14ac:dyDescent="0.25">
      <c r="A365" s="13"/>
      <c r="B365" s="12"/>
      <c r="C365" s="24"/>
      <c r="D365" s="24"/>
    </row>
    <row r="366" spans="1:4" x14ac:dyDescent="0.25">
      <c r="A366" s="13"/>
      <c r="B366" s="12"/>
      <c r="C366" s="24"/>
      <c r="D366" s="24"/>
    </row>
    <row r="367" spans="1:4" x14ac:dyDescent="0.25">
      <c r="A367" s="13"/>
      <c r="B367" s="12"/>
      <c r="C367" s="24"/>
      <c r="D367" s="24"/>
    </row>
    <row r="368" spans="1:4" x14ac:dyDescent="0.25">
      <c r="A368" s="13"/>
      <c r="B368" s="12"/>
      <c r="C368" s="24"/>
      <c r="D368" s="24"/>
    </row>
    <row r="369" spans="1:4" x14ac:dyDescent="0.25">
      <c r="A369" s="13"/>
      <c r="B369" s="12"/>
      <c r="C369" s="24"/>
      <c r="D369" s="24"/>
    </row>
    <row r="370" spans="1:4" x14ac:dyDescent="0.25">
      <c r="A370" s="13"/>
      <c r="B370" s="12"/>
      <c r="C370" s="24"/>
      <c r="D370" s="24"/>
    </row>
    <row r="371" spans="1:4" x14ac:dyDescent="0.25">
      <c r="A371" s="13"/>
      <c r="B371" s="12"/>
      <c r="C371" s="24"/>
      <c r="D371" s="24"/>
    </row>
    <row r="372" spans="1:4" x14ac:dyDescent="0.25">
      <c r="A372" s="13"/>
      <c r="B372" s="12"/>
      <c r="C372" s="24"/>
      <c r="D372" s="24"/>
    </row>
    <row r="373" spans="1:4" x14ac:dyDescent="0.25">
      <c r="A373" s="13"/>
      <c r="B373" s="12"/>
      <c r="C373" s="24"/>
      <c r="D373" s="24"/>
    </row>
    <row r="374" spans="1:4" x14ac:dyDescent="0.25">
      <c r="A374" s="13"/>
      <c r="B374" s="12"/>
      <c r="C374" s="24"/>
      <c r="D374" s="24"/>
    </row>
    <row r="375" spans="1:4" x14ac:dyDescent="0.25">
      <c r="A375" s="13"/>
      <c r="B375" s="12"/>
      <c r="C375" s="24"/>
      <c r="D375" s="24"/>
    </row>
    <row r="376" spans="1:4" x14ac:dyDescent="0.25">
      <c r="A376" s="13"/>
      <c r="B376" s="12"/>
      <c r="C376" s="24"/>
      <c r="D376" s="24"/>
    </row>
    <row r="377" spans="1:4" x14ac:dyDescent="0.25">
      <c r="A377" s="13"/>
      <c r="B377" s="12"/>
      <c r="C377" s="24"/>
      <c r="D377" s="24"/>
    </row>
    <row r="378" spans="1:4" x14ac:dyDescent="0.25">
      <c r="A378" s="13"/>
      <c r="B378" s="12"/>
      <c r="C378" s="24"/>
      <c r="D378" s="24"/>
    </row>
    <row r="379" spans="1:4" x14ac:dyDescent="0.25">
      <c r="A379" s="13"/>
      <c r="B379" s="12"/>
      <c r="C379" s="24"/>
      <c r="D379" s="24"/>
    </row>
    <row r="380" spans="1:4" x14ac:dyDescent="0.25">
      <c r="A380" s="13"/>
      <c r="B380" s="12"/>
      <c r="C380" s="24"/>
      <c r="D380" s="24"/>
    </row>
    <row r="381" spans="1:4" x14ac:dyDescent="0.25">
      <c r="A381" s="13"/>
      <c r="B381" s="12"/>
      <c r="C381" s="24"/>
      <c r="D381" s="24"/>
    </row>
    <row r="382" spans="1:4" x14ac:dyDescent="0.25">
      <c r="A382" s="13"/>
      <c r="B382" s="12"/>
      <c r="C382" s="24"/>
      <c r="D382" s="24"/>
    </row>
    <row r="383" spans="1:4" x14ac:dyDescent="0.25">
      <c r="A383" s="13"/>
      <c r="B383" s="12"/>
      <c r="C383" s="24"/>
      <c r="D383" s="24"/>
    </row>
    <row r="384" spans="1:4" x14ac:dyDescent="0.25">
      <c r="A384" s="13"/>
      <c r="B384" s="12"/>
      <c r="C384" s="24"/>
      <c r="D384" s="24"/>
    </row>
    <row r="385" spans="1:4" x14ac:dyDescent="0.25">
      <c r="A385" s="13"/>
      <c r="B385" s="12"/>
      <c r="C385" s="24"/>
      <c r="D385" s="24"/>
    </row>
    <row r="386" spans="1:4" x14ac:dyDescent="0.25">
      <c r="A386" s="13"/>
      <c r="B386" s="12"/>
      <c r="C386" s="24"/>
      <c r="D386" s="24"/>
    </row>
    <row r="387" spans="1:4" x14ac:dyDescent="0.25">
      <c r="A387" s="13"/>
      <c r="B387" s="12"/>
      <c r="C387" s="24"/>
      <c r="D387" s="24"/>
    </row>
    <row r="388" spans="1:4" x14ac:dyDescent="0.25">
      <c r="A388" s="13"/>
      <c r="B388" s="12"/>
      <c r="C388" s="24"/>
      <c r="D388" s="24"/>
    </row>
    <row r="389" spans="1:4" x14ac:dyDescent="0.25">
      <c r="A389" s="13"/>
      <c r="B389" s="12"/>
      <c r="C389" s="24"/>
      <c r="D389" s="24"/>
    </row>
    <row r="390" spans="1:4" x14ac:dyDescent="0.25">
      <c r="A390" s="13"/>
      <c r="B390" s="12"/>
      <c r="C390" s="24"/>
      <c r="D390" s="24"/>
    </row>
    <row r="391" spans="1:4" x14ac:dyDescent="0.25">
      <c r="A391" s="13"/>
      <c r="B391" s="12"/>
      <c r="C391" s="24"/>
      <c r="D391" s="24"/>
    </row>
    <row r="392" spans="1:4" x14ac:dyDescent="0.25">
      <c r="A392" s="13"/>
      <c r="B392" s="12"/>
      <c r="C392" s="24"/>
      <c r="D392" s="24"/>
    </row>
    <row r="393" spans="1:4" x14ac:dyDescent="0.25">
      <c r="A393" s="13"/>
      <c r="B393" s="12"/>
      <c r="C393" s="24"/>
      <c r="D393" s="24"/>
    </row>
    <row r="394" spans="1:4" x14ac:dyDescent="0.25">
      <c r="A394" s="13"/>
      <c r="B394" s="12"/>
      <c r="C394" s="24"/>
      <c r="D394" s="24"/>
    </row>
    <row r="395" spans="1:4" x14ac:dyDescent="0.25">
      <c r="A395" s="13"/>
      <c r="B395" s="12"/>
      <c r="C395" s="24"/>
      <c r="D395" s="24"/>
    </row>
    <row r="396" spans="1:4" x14ac:dyDescent="0.25">
      <c r="A396" s="13"/>
      <c r="B396" s="12"/>
      <c r="C396" s="24"/>
      <c r="D396" s="24"/>
    </row>
    <row r="397" spans="1:4" x14ac:dyDescent="0.25">
      <c r="A397" s="13"/>
      <c r="B397" s="12"/>
      <c r="C397" s="24"/>
      <c r="D397" s="24"/>
    </row>
    <row r="398" spans="1:4" x14ac:dyDescent="0.25">
      <c r="A398" s="13"/>
      <c r="B398" s="12"/>
      <c r="C398" s="24"/>
      <c r="D398" s="24"/>
    </row>
    <row r="399" spans="1:4" x14ac:dyDescent="0.25">
      <c r="A399" s="13"/>
      <c r="B399" s="12"/>
      <c r="C399" s="24"/>
      <c r="D399" s="24"/>
    </row>
    <row r="400" spans="1:4" x14ac:dyDescent="0.25">
      <c r="A400" s="13"/>
      <c r="B400" s="12"/>
      <c r="C400" s="24"/>
      <c r="D400" s="24"/>
    </row>
    <row r="401" spans="1:4" x14ac:dyDescent="0.25">
      <c r="A401" s="13"/>
      <c r="B401" s="12"/>
      <c r="C401" s="24"/>
      <c r="D401" s="24"/>
    </row>
    <row r="402" spans="1:4" x14ac:dyDescent="0.25">
      <c r="A402" s="13"/>
      <c r="B402" s="12"/>
      <c r="C402" s="24"/>
      <c r="D402" s="24"/>
    </row>
    <row r="403" spans="1:4" x14ac:dyDescent="0.25">
      <c r="A403" s="13"/>
      <c r="B403" s="12"/>
      <c r="C403" s="24"/>
      <c r="D403" s="24"/>
    </row>
    <row r="404" spans="1:4" x14ac:dyDescent="0.25">
      <c r="A404" s="13"/>
      <c r="B404" s="12"/>
      <c r="C404" s="24"/>
      <c r="D404" s="24"/>
    </row>
    <row r="405" spans="1:4" x14ac:dyDescent="0.25">
      <c r="A405" s="13"/>
      <c r="B405" s="12"/>
      <c r="C405" s="24"/>
      <c r="D405" s="24"/>
    </row>
    <row r="406" spans="1:4" x14ac:dyDescent="0.25">
      <c r="A406" s="13"/>
      <c r="B406" s="12"/>
      <c r="C406" s="24"/>
      <c r="D406" s="24"/>
    </row>
    <row r="407" spans="1:4" x14ac:dyDescent="0.25">
      <c r="A407" s="13"/>
      <c r="B407" s="12"/>
      <c r="C407" s="24"/>
      <c r="D407" s="24"/>
    </row>
    <row r="408" spans="1:4" x14ac:dyDescent="0.25">
      <c r="A408" s="13"/>
      <c r="B408" s="12"/>
      <c r="C408" s="24"/>
      <c r="D408" s="24"/>
    </row>
    <row r="409" spans="1:4" x14ac:dyDescent="0.25">
      <c r="A409" s="13"/>
      <c r="B409" s="12"/>
      <c r="C409" s="24"/>
      <c r="D409" s="24"/>
    </row>
    <row r="410" spans="1:4" x14ac:dyDescent="0.25">
      <c r="A410" s="13"/>
      <c r="B410" s="12"/>
      <c r="C410" s="24"/>
      <c r="D410" s="24"/>
    </row>
    <row r="411" spans="1:4" x14ac:dyDescent="0.25">
      <c r="A411" s="13"/>
      <c r="B411" s="12"/>
      <c r="C411" s="24"/>
      <c r="D411" s="24"/>
    </row>
    <row r="412" spans="1:4" x14ac:dyDescent="0.25">
      <c r="A412" s="13"/>
      <c r="B412" s="12"/>
      <c r="C412" s="24"/>
      <c r="D412" s="24"/>
    </row>
    <row r="413" spans="1:4" x14ac:dyDescent="0.25">
      <c r="A413" s="13"/>
      <c r="B413" s="12"/>
      <c r="C413" s="24"/>
      <c r="D413" s="24"/>
    </row>
    <row r="414" spans="1:4" x14ac:dyDescent="0.25">
      <c r="A414" s="13"/>
      <c r="B414" s="12"/>
      <c r="C414" s="24"/>
      <c r="D414" s="24"/>
    </row>
    <row r="415" spans="1:4" x14ac:dyDescent="0.25">
      <c r="A415" s="13"/>
      <c r="B415" s="12"/>
      <c r="C415" s="24"/>
      <c r="D415" s="24"/>
    </row>
    <row r="416" spans="1:4" x14ac:dyDescent="0.25">
      <c r="A416" s="13"/>
      <c r="B416" s="12"/>
      <c r="C416" s="24"/>
      <c r="D416" s="24"/>
    </row>
    <row r="417" spans="1:4" x14ac:dyDescent="0.25">
      <c r="A417" s="13"/>
      <c r="B417" s="12"/>
      <c r="C417" s="24"/>
      <c r="D417" s="24"/>
    </row>
    <row r="418" spans="1:4" x14ac:dyDescent="0.25">
      <c r="A418" s="13"/>
      <c r="B418" s="12"/>
      <c r="C418" s="24"/>
      <c r="D418" s="24"/>
    </row>
    <row r="419" spans="1:4" x14ac:dyDescent="0.25">
      <c r="A419" s="13"/>
      <c r="B419" s="12"/>
      <c r="C419" s="24"/>
      <c r="D419" s="24"/>
    </row>
    <row r="420" spans="1:4" x14ac:dyDescent="0.25">
      <c r="A420" s="13"/>
      <c r="B420" s="12"/>
      <c r="C420" s="24"/>
      <c r="D420" s="24"/>
    </row>
    <row r="421" spans="1:4" x14ac:dyDescent="0.25">
      <c r="A421" s="13"/>
      <c r="B421" s="12"/>
      <c r="C421" s="24"/>
      <c r="D421" s="24"/>
    </row>
    <row r="422" spans="1:4" x14ac:dyDescent="0.25">
      <c r="A422" s="13"/>
      <c r="B422" s="12"/>
      <c r="C422" s="24"/>
      <c r="D422" s="24"/>
    </row>
    <row r="423" spans="1:4" x14ac:dyDescent="0.25">
      <c r="A423" s="13"/>
      <c r="B423" s="12"/>
      <c r="C423" s="24"/>
      <c r="D423" s="24"/>
    </row>
    <row r="424" spans="1:4" x14ac:dyDescent="0.25">
      <c r="A424" s="13"/>
      <c r="B424" s="12"/>
      <c r="C424" s="24"/>
      <c r="D424" s="24"/>
    </row>
    <row r="425" spans="1:4" x14ac:dyDescent="0.25">
      <c r="A425" s="13"/>
      <c r="B425" s="12"/>
      <c r="C425" s="24"/>
      <c r="D425" s="24"/>
    </row>
    <row r="426" spans="1:4" x14ac:dyDescent="0.25">
      <c r="A426" s="13"/>
      <c r="B426" s="12"/>
      <c r="C426" s="24"/>
      <c r="D426" s="24"/>
    </row>
    <row r="427" spans="1:4" x14ac:dyDescent="0.25">
      <c r="A427" s="13"/>
      <c r="B427" s="12"/>
      <c r="C427" s="24"/>
      <c r="D427" s="24"/>
    </row>
    <row r="428" spans="1:4" x14ac:dyDescent="0.25">
      <c r="A428" s="13"/>
      <c r="B428" s="12"/>
      <c r="C428" s="24"/>
      <c r="D428" s="24"/>
    </row>
    <row r="429" spans="1:4" x14ac:dyDescent="0.25">
      <c r="A429" s="13"/>
      <c r="B429" s="12"/>
      <c r="C429" s="24"/>
      <c r="D429" s="24"/>
    </row>
    <row r="430" spans="1:4" x14ac:dyDescent="0.25">
      <c r="A430" s="13"/>
      <c r="B430" s="12"/>
      <c r="C430" s="24"/>
      <c r="D430" s="24"/>
    </row>
    <row r="431" spans="1:4" x14ac:dyDescent="0.25">
      <c r="A431" s="13"/>
      <c r="B431" s="12"/>
      <c r="C431" s="24"/>
      <c r="D431" s="24"/>
    </row>
    <row r="432" spans="1:4" x14ac:dyDescent="0.25">
      <c r="A432" s="13"/>
      <c r="B432" s="12"/>
      <c r="C432" s="24"/>
      <c r="D432" s="24"/>
    </row>
    <row r="433" spans="1:4" x14ac:dyDescent="0.25">
      <c r="A433" s="13"/>
      <c r="B433" s="12"/>
      <c r="C433" s="24"/>
      <c r="D433" s="24"/>
    </row>
    <row r="434" spans="1:4" x14ac:dyDescent="0.25">
      <c r="A434" s="13"/>
      <c r="B434" s="12"/>
      <c r="C434" s="24"/>
      <c r="D434" s="24"/>
    </row>
    <row r="435" spans="1:4" x14ac:dyDescent="0.25">
      <c r="A435" s="13"/>
      <c r="B435" s="12"/>
      <c r="C435" s="24"/>
      <c r="D435" s="24"/>
    </row>
    <row r="436" spans="1:4" x14ac:dyDescent="0.25">
      <c r="A436" s="13"/>
      <c r="B436" s="12"/>
      <c r="C436" s="24"/>
      <c r="D436" s="24"/>
    </row>
    <row r="437" spans="1:4" x14ac:dyDescent="0.25">
      <c r="A437" s="13"/>
      <c r="B437" s="12"/>
      <c r="C437" s="24"/>
      <c r="D437" s="24"/>
    </row>
    <row r="438" spans="1:4" x14ac:dyDescent="0.25">
      <c r="A438" s="13"/>
      <c r="B438" s="12"/>
      <c r="C438" s="24"/>
      <c r="D438" s="24"/>
    </row>
    <row r="439" spans="1:4" x14ac:dyDescent="0.25">
      <c r="A439" s="13"/>
      <c r="B439" s="12"/>
      <c r="C439" s="24"/>
      <c r="D439" s="24"/>
    </row>
    <row r="440" spans="1:4" x14ac:dyDescent="0.25">
      <c r="A440" s="13"/>
      <c r="B440" s="12"/>
      <c r="C440" s="24"/>
      <c r="D440" s="24"/>
    </row>
    <row r="441" spans="1:4" x14ac:dyDescent="0.25">
      <c r="A441" s="13"/>
      <c r="B441" s="12"/>
      <c r="C441" s="24"/>
      <c r="D441" s="24"/>
    </row>
    <row r="442" spans="1:4" x14ac:dyDescent="0.25">
      <c r="A442" s="13"/>
      <c r="B442" s="12"/>
      <c r="C442" s="24"/>
      <c r="D442" s="24"/>
    </row>
    <row r="443" spans="1:4" x14ac:dyDescent="0.25">
      <c r="A443" s="13"/>
      <c r="B443" s="12"/>
      <c r="C443" s="24"/>
      <c r="D443" s="24"/>
    </row>
    <row r="444" spans="1:4" x14ac:dyDescent="0.25">
      <c r="A444" s="13"/>
      <c r="B444" s="12"/>
      <c r="C444" s="24"/>
      <c r="D444" s="24"/>
    </row>
    <row r="445" spans="1:4" x14ac:dyDescent="0.25">
      <c r="A445" s="13"/>
      <c r="B445" s="12"/>
      <c r="C445" s="24"/>
      <c r="D445" s="24"/>
    </row>
    <row r="446" spans="1:4" x14ac:dyDescent="0.25">
      <c r="A446" s="13"/>
      <c r="B446" s="12"/>
      <c r="C446" s="24"/>
      <c r="D446" s="24"/>
    </row>
    <row r="447" spans="1:4" x14ac:dyDescent="0.25">
      <c r="A447" s="13"/>
      <c r="B447" s="12"/>
      <c r="C447" s="24"/>
      <c r="D447" s="24"/>
    </row>
    <row r="448" spans="1:4" x14ac:dyDescent="0.25">
      <c r="A448" s="13"/>
      <c r="B448" s="12"/>
      <c r="C448" s="24"/>
      <c r="D448" s="24"/>
    </row>
    <row r="449" spans="1:4" x14ac:dyDescent="0.25">
      <c r="A449" s="13"/>
      <c r="B449" s="12"/>
      <c r="C449" s="24"/>
      <c r="D449" s="24"/>
    </row>
    <row r="450" spans="1:4" x14ac:dyDescent="0.25">
      <c r="A450" s="13"/>
      <c r="B450" s="12"/>
      <c r="C450" s="24"/>
      <c r="D450" s="24"/>
    </row>
    <row r="451" spans="1:4" x14ac:dyDescent="0.25">
      <c r="A451" s="13"/>
      <c r="B451" s="12"/>
      <c r="C451" s="24"/>
      <c r="D451" s="24"/>
    </row>
    <row r="452" spans="1:4" x14ac:dyDescent="0.25">
      <c r="A452" s="13"/>
      <c r="B452" s="12"/>
      <c r="C452" s="24"/>
      <c r="D452" s="24"/>
    </row>
    <row r="453" spans="1:4" x14ac:dyDescent="0.25">
      <c r="A453" s="13"/>
      <c r="B453" s="12"/>
      <c r="C453" s="24"/>
      <c r="D453" s="24"/>
    </row>
    <row r="454" spans="1:4" x14ac:dyDescent="0.25">
      <c r="A454" s="13"/>
      <c r="B454" s="12"/>
      <c r="C454" s="24"/>
      <c r="D454" s="24"/>
    </row>
    <row r="455" spans="1:4" x14ac:dyDescent="0.25">
      <c r="A455" s="13"/>
      <c r="B455" s="12"/>
      <c r="C455" s="24"/>
      <c r="D455" s="24"/>
    </row>
    <row r="456" spans="1:4" x14ac:dyDescent="0.25">
      <c r="A456" s="13"/>
      <c r="B456" s="12"/>
      <c r="C456" s="24"/>
      <c r="D456" s="24"/>
    </row>
    <row r="457" spans="1:4" x14ac:dyDescent="0.25">
      <c r="A457" s="13"/>
      <c r="B457" s="12"/>
      <c r="C457" s="24"/>
      <c r="D457" s="24"/>
    </row>
    <row r="458" spans="1:4" x14ac:dyDescent="0.25">
      <c r="A458" s="13"/>
      <c r="B458" s="12"/>
      <c r="C458" s="24"/>
      <c r="D458" s="24"/>
    </row>
    <row r="459" spans="1:4" x14ac:dyDescent="0.25">
      <c r="A459" s="13"/>
      <c r="B459" s="12"/>
      <c r="C459" s="24"/>
      <c r="D459" s="24"/>
    </row>
    <row r="460" spans="1:4" x14ac:dyDescent="0.25">
      <c r="A460" s="13"/>
      <c r="B460" s="12"/>
      <c r="C460" s="24"/>
      <c r="D460" s="24"/>
    </row>
    <row r="461" spans="1:4" x14ac:dyDescent="0.25">
      <c r="A461" s="13"/>
      <c r="B461" s="12"/>
      <c r="C461" s="24"/>
      <c r="D461" s="24"/>
    </row>
    <row r="462" spans="1:4" x14ac:dyDescent="0.25">
      <c r="A462" s="13"/>
      <c r="B462" s="12"/>
      <c r="C462" s="24"/>
      <c r="D462" s="24"/>
    </row>
    <row r="463" spans="1:4" x14ac:dyDescent="0.25">
      <c r="A463" s="13"/>
      <c r="B463" s="12"/>
      <c r="C463" s="24"/>
      <c r="D463" s="24"/>
    </row>
    <row r="464" spans="1:4" x14ac:dyDescent="0.25">
      <c r="A464" s="13"/>
      <c r="B464" s="12"/>
      <c r="C464" s="24"/>
      <c r="D464" s="24"/>
    </row>
    <row r="465" spans="1:4" x14ac:dyDescent="0.25">
      <c r="A465" s="13"/>
      <c r="B465" s="12"/>
      <c r="C465" s="24"/>
      <c r="D465" s="24"/>
    </row>
    <row r="466" spans="1:4" x14ac:dyDescent="0.25">
      <c r="A466" s="13"/>
      <c r="B466" s="12"/>
      <c r="C466" s="24"/>
      <c r="D466" s="24"/>
    </row>
    <row r="467" spans="1:4" x14ac:dyDescent="0.25">
      <c r="A467" s="13"/>
      <c r="B467" s="12"/>
      <c r="C467" s="24"/>
      <c r="D467" s="24"/>
    </row>
    <row r="468" spans="1:4" x14ac:dyDescent="0.25">
      <c r="A468" s="13"/>
      <c r="B468" s="12"/>
      <c r="C468" s="24"/>
      <c r="D468" s="24"/>
    </row>
    <row r="469" spans="1:4" x14ac:dyDescent="0.25">
      <c r="A469" s="13"/>
      <c r="B469" s="12"/>
      <c r="C469" s="24"/>
      <c r="D469" s="24"/>
    </row>
    <row r="470" spans="1:4" x14ac:dyDescent="0.25">
      <c r="A470" s="13"/>
      <c r="B470" s="12"/>
      <c r="C470" s="24"/>
      <c r="D470" s="24"/>
    </row>
    <row r="471" spans="1:4" x14ac:dyDescent="0.25">
      <c r="A471" s="13"/>
      <c r="B471" s="12"/>
      <c r="C471" s="24"/>
      <c r="D471" s="24"/>
    </row>
    <row r="472" spans="1:4" x14ac:dyDescent="0.25">
      <c r="A472" s="13"/>
      <c r="B472" s="12"/>
      <c r="C472" s="24"/>
      <c r="D472" s="24"/>
    </row>
    <row r="473" spans="1:4" x14ac:dyDescent="0.25">
      <c r="A473" s="13"/>
      <c r="B473" s="12"/>
      <c r="C473" s="24"/>
      <c r="D473" s="24"/>
    </row>
    <row r="474" spans="1:4" x14ac:dyDescent="0.25">
      <c r="A474" s="13"/>
      <c r="B474" s="12"/>
      <c r="C474" s="24"/>
      <c r="D474" s="24"/>
    </row>
    <row r="475" spans="1:4" x14ac:dyDescent="0.25">
      <c r="A475" s="13"/>
      <c r="B475" s="12"/>
      <c r="C475" s="24"/>
      <c r="D475" s="24"/>
    </row>
    <row r="476" spans="1:4" x14ac:dyDescent="0.25">
      <c r="A476" s="13"/>
      <c r="B476" s="12"/>
      <c r="C476" s="24"/>
      <c r="D476" s="24"/>
    </row>
    <row r="477" spans="1:4" x14ac:dyDescent="0.25">
      <c r="A477" s="13"/>
      <c r="B477" s="12"/>
      <c r="C477" s="24"/>
      <c r="D477" s="24"/>
    </row>
    <row r="478" spans="1:4" x14ac:dyDescent="0.25">
      <c r="A478" s="13"/>
      <c r="B478" s="12"/>
      <c r="C478" s="24"/>
      <c r="D478" s="24"/>
    </row>
    <row r="479" spans="1:4" x14ac:dyDescent="0.25">
      <c r="A479" s="13"/>
      <c r="B479" s="12"/>
      <c r="C479" s="24"/>
      <c r="D479" s="24"/>
    </row>
    <row r="480" spans="1:4" x14ac:dyDescent="0.25">
      <c r="A480" s="13"/>
      <c r="B480" s="12"/>
      <c r="C480" s="24"/>
      <c r="D480" s="24"/>
    </row>
    <row r="481" spans="1:4" x14ac:dyDescent="0.25">
      <c r="A481" s="13"/>
      <c r="B481" s="12"/>
      <c r="C481" s="24"/>
      <c r="D481" s="24"/>
    </row>
    <row r="482" spans="1:4" x14ac:dyDescent="0.25">
      <c r="A482" s="13"/>
      <c r="B482" s="12"/>
      <c r="C482" s="24"/>
      <c r="D482" s="24"/>
    </row>
    <row r="483" spans="1:4" x14ac:dyDescent="0.25">
      <c r="A483" s="13"/>
      <c r="B483" s="12"/>
      <c r="C483" s="24"/>
      <c r="D483" s="24"/>
    </row>
    <row r="484" spans="1:4" x14ac:dyDescent="0.25">
      <c r="A484" s="13"/>
      <c r="B484" s="12"/>
      <c r="C484" s="24"/>
      <c r="D484" s="24"/>
    </row>
    <row r="485" spans="1:4" x14ac:dyDescent="0.25">
      <c r="A485" s="13"/>
      <c r="B485" s="12"/>
      <c r="C485" s="24"/>
      <c r="D485" s="24"/>
    </row>
    <row r="486" spans="1:4" x14ac:dyDescent="0.25">
      <c r="A486" s="13"/>
      <c r="B486" s="12"/>
      <c r="C486" s="24"/>
      <c r="D486" s="24"/>
    </row>
    <row r="487" spans="1:4" x14ac:dyDescent="0.25">
      <c r="A487" s="13"/>
      <c r="B487" s="12"/>
      <c r="C487" s="24"/>
      <c r="D487" s="24"/>
    </row>
    <row r="488" spans="1:4" x14ac:dyDescent="0.25">
      <c r="A488" s="13"/>
      <c r="B488" s="12"/>
      <c r="C488" s="24"/>
      <c r="D488" s="24"/>
    </row>
    <row r="489" spans="1:4" x14ac:dyDescent="0.25">
      <c r="A489" s="13"/>
      <c r="B489" s="12"/>
      <c r="C489" s="24"/>
      <c r="D489" s="24"/>
    </row>
    <row r="490" spans="1:4" x14ac:dyDescent="0.25">
      <c r="A490" s="13"/>
      <c r="B490" s="12"/>
      <c r="C490" s="24"/>
      <c r="D490" s="24"/>
    </row>
    <row r="491" spans="1:4" x14ac:dyDescent="0.25">
      <c r="A491" s="13"/>
      <c r="B491" s="12"/>
      <c r="C491" s="24"/>
      <c r="D491" s="24"/>
    </row>
    <row r="492" spans="1:4" x14ac:dyDescent="0.25">
      <c r="A492" s="13"/>
      <c r="B492" s="12"/>
      <c r="C492" s="24"/>
      <c r="D492" s="24"/>
    </row>
    <row r="493" spans="1:4" x14ac:dyDescent="0.25">
      <c r="A493" s="13"/>
      <c r="B493" s="12"/>
      <c r="C493" s="24"/>
      <c r="D493" s="24"/>
    </row>
    <row r="494" spans="1:4" x14ac:dyDescent="0.25">
      <c r="A494" s="13"/>
      <c r="B494" s="12"/>
      <c r="C494" s="24"/>
      <c r="D494" s="24"/>
    </row>
    <row r="495" spans="1:4" x14ac:dyDescent="0.25">
      <c r="A495" s="13"/>
      <c r="B495" s="12"/>
      <c r="C495" s="24"/>
      <c r="D495" s="24"/>
    </row>
    <row r="496" spans="1:4" x14ac:dyDescent="0.25">
      <c r="A496" s="13"/>
      <c r="B496" s="12"/>
      <c r="C496" s="24"/>
      <c r="D496" s="24"/>
    </row>
    <row r="497" spans="1:4" x14ac:dyDescent="0.25">
      <c r="A497" s="13"/>
      <c r="B497" s="12"/>
      <c r="C497" s="24"/>
      <c r="D497" s="24"/>
    </row>
    <row r="498" spans="1:4" x14ac:dyDescent="0.25">
      <c r="A498" s="13"/>
      <c r="B498" s="12"/>
      <c r="C498" s="24"/>
      <c r="D498" s="24"/>
    </row>
    <row r="499" spans="1:4" x14ac:dyDescent="0.25">
      <c r="A499" s="13"/>
      <c r="B499" s="12"/>
      <c r="C499" s="24"/>
      <c r="D499" s="24"/>
    </row>
    <row r="500" spans="1:4" x14ac:dyDescent="0.25">
      <c r="A500" s="13"/>
      <c r="B500" s="12"/>
      <c r="C500" s="24"/>
      <c r="D500" s="24"/>
    </row>
    <row r="501" spans="1:4" x14ac:dyDescent="0.25">
      <c r="A501" s="13"/>
      <c r="B501" s="12"/>
      <c r="C501" s="24"/>
      <c r="D501" s="24"/>
    </row>
    <row r="502" spans="1:4" x14ac:dyDescent="0.25">
      <c r="A502" s="13"/>
      <c r="B502" s="12"/>
      <c r="C502" s="24"/>
      <c r="D502" s="24"/>
    </row>
    <row r="503" spans="1:4" x14ac:dyDescent="0.25">
      <c r="A503" s="13"/>
      <c r="B503" s="12"/>
      <c r="C503" s="24"/>
      <c r="D503" s="24"/>
    </row>
    <row r="504" spans="1:4" x14ac:dyDescent="0.25">
      <c r="A504" s="13"/>
      <c r="B504" s="12"/>
      <c r="C504" s="24"/>
      <c r="D504" s="24"/>
    </row>
    <row r="505" spans="1:4" x14ac:dyDescent="0.25">
      <c r="A505" s="13"/>
      <c r="B505" s="12"/>
      <c r="C505" s="24"/>
      <c r="D505" s="24"/>
    </row>
    <row r="506" spans="1:4" x14ac:dyDescent="0.25">
      <c r="A506" s="13"/>
      <c r="B506" s="12"/>
      <c r="C506" s="24"/>
      <c r="D506" s="24"/>
    </row>
  </sheetData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'Listes déroulantes'!$A$5:$A$197</xm:f>
          </x14:formula1>
          <xm:sqref>C7:C102</xm:sqref>
        </x14:dataValidation>
        <x14:dataValidation type="list" allowBlank="1" showInputMessage="1" showErrorMessage="1" xr:uid="{00000000-0002-0000-0100-000001000000}">
          <x14:formula1>
            <xm:f>'Listes déroulantes'!$Q$5:$Q$6</xm:f>
          </x14:formula1>
          <xm:sqref>D7:D102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/>
  </sheetPr>
  <dimension ref="A1:R197"/>
  <sheetViews>
    <sheetView tabSelected="1" topLeftCell="A25" zoomScale="115" zoomScaleNormal="115" workbookViewId="0">
      <selection activeCell="I41" sqref="I41"/>
    </sheetView>
  </sheetViews>
  <sheetFormatPr baseColWidth="10" defaultRowHeight="15" x14ac:dyDescent="0.25"/>
  <cols>
    <col min="1" max="1" width="24.85546875" customWidth="1"/>
    <col min="2" max="2" width="22.85546875" bestFit="1" customWidth="1"/>
    <col min="3" max="3" width="18.42578125" customWidth="1"/>
    <col min="4" max="4" width="22.85546875" customWidth="1"/>
    <col min="5" max="5" width="25.7109375" customWidth="1"/>
    <col min="6" max="6" width="21.85546875" customWidth="1"/>
    <col min="7" max="7" width="22.85546875" bestFit="1" customWidth="1"/>
    <col min="8" max="8" width="21.85546875" bestFit="1" customWidth="1"/>
    <col min="9" max="9" width="22.85546875" bestFit="1" customWidth="1"/>
    <col min="10" max="10" width="23.85546875" customWidth="1"/>
    <col min="11" max="11" width="32.42578125" customWidth="1"/>
    <col min="12" max="12" width="19.85546875" bestFit="1" customWidth="1"/>
    <col min="13" max="13" width="43" customWidth="1"/>
    <col min="14" max="14" width="30.7109375" customWidth="1"/>
    <col min="15" max="15" width="21.85546875" style="39" bestFit="1" customWidth="1"/>
    <col min="16" max="16" width="27.140625" customWidth="1"/>
    <col min="17" max="17" width="16" customWidth="1"/>
  </cols>
  <sheetData>
    <row r="1" spans="1:18" s="39" customFormat="1" x14ac:dyDescent="0.25">
      <c r="B1" s="39" t="s">
        <v>489</v>
      </c>
      <c r="C1" s="39" t="s">
        <v>489</v>
      </c>
      <c r="D1" s="39" t="s">
        <v>489</v>
      </c>
      <c r="E1" s="39" t="s">
        <v>489</v>
      </c>
      <c r="F1" s="39" t="s">
        <v>489</v>
      </c>
      <c r="G1" s="39" t="s">
        <v>489</v>
      </c>
      <c r="H1" s="39" t="s">
        <v>489</v>
      </c>
      <c r="I1" s="39" t="s">
        <v>489</v>
      </c>
      <c r="J1" s="39" t="s">
        <v>489</v>
      </c>
      <c r="K1" s="39" t="s">
        <v>489</v>
      </c>
      <c r="L1" s="39" t="s">
        <v>489</v>
      </c>
      <c r="M1" s="39" t="s">
        <v>489</v>
      </c>
      <c r="N1" s="39" t="s">
        <v>489</v>
      </c>
      <c r="O1" s="39" t="s">
        <v>489</v>
      </c>
    </row>
    <row r="2" spans="1:18" x14ac:dyDescent="0.25">
      <c r="A2" s="4" t="s">
        <v>0</v>
      </c>
      <c r="B2" s="5" t="s">
        <v>1</v>
      </c>
      <c r="C2" s="5" t="s">
        <v>1</v>
      </c>
      <c r="D2" s="5" t="s">
        <v>1</v>
      </c>
      <c r="E2" s="5" t="s">
        <v>1</v>
      </c>
      <c r="F2" s="25" t="s">
        <v>1</v>
      </c>
      <c r="G2" s="5" t="s">
        <v>1</v>
      </c>
      <c r="H2" s="5" t="s">
        <v>1</v>
      </c>
      <c r="I2" s="5" t="s">
        <v>1</v>
      </c>
      <c r="J2" s="5" t="s">
        <v>1</v>
      </c>
      <c r="K2" s="5" t="s">
        <v>1</v>
      </c>
      <c r="L2" s="5" t="s">
        <v>1</v>
      </c>
      <c r="M2" s="5" t="s">
        <v>1</v>
      </c>
      <c r="N2" s="5" t="s">
        <v>1</v>
      </c>
      <c r="O2" s="25" t="s">
        <v>1</v>
      </c>
      <c r="P2" s="4" t="s">
        <v>2</v>
      </c>
      <c r="Q2" s="4" t="s">
        <v>2</v>
      </c>
      <c r="R2" s="25" t="s">
        <v>579</v>
      </c>
    </row>
    <row r="3" spans="1:18" x14ac:dyDescent="0.25">
      <c r="A3" s="2"/>
      <c r="B3" s="2" t="s">
        <v>350</v>
      </c>
      <c r="C3" s="2" t="s">
        <v>481</v>
      </c>
      <c r="D3" s="2" t="s">
        <v>578</v>
      </c>
      <c r="E3" s="2" t="s">
        <v>350</v>
      </c>
      <c r="F3" s="23" t="s">
        <v>468</v>
      </c>
      <c r="G3" s="2" t="s">
        <v>467</v>
      </c>
      <c r="H3" s="2" t="s">
        <v>4</v>
      </c>
      <c r="I3" s="2" t="s">
        <v>5</v>
      </c>
      <c r="J3" s="2" t="s">
        <v>3</v>
      </c>
      <c r="K3" s="2"/>
      <c r="L3" s="2" t="s">
        <v>6</v>
      </c>
      <c r="M3" s="2" t="s">
        <v>400</v>
      </c>
      <c r="N3" s="2" t="s">
        <v>491</v>
      </c>
      <c r="O3" s="23" t="s">
        <v>293</v>
      </c>
      <c r="P3" s="2"/>
      <c r="Q3" s="2"/>
      <c r="R3" s="3" t="s">
        <v>580</v>
      </c>
    </row>
    <row r="4" spans="1:18" x14ac:dyDescent="0.25">
      <c r="A4" s="6" t="s">
        <v>7</v>
      </c>
      <c r="B4" s="6" t="s">
        <v>8</v>
      </c>
      <c r="C4" s="6" t="s">
        <v>9</v>
      </c>
      <c r="D4" s="6" t="s">
        <v>10</v>
      </c>
      <c r="E4" s="6" t="s">
        <v>14</v>
      </c>
      <c r="F4" s="6" t="s">
        <v>20</v>
      </c>
      <c r="G4" s="6" t="s">
        <v>19</v>
      </c>
      <c r="H4" s="6" t="s">
        <v>11</v>
      </c>
      <c r="I4" s="6" t="s">
        <v>12</v>
      </c>
      <c r="J4" s="6" t="s">
        <v>15</v>
      </c>
      <c r="K4" s="6" t="s">
        <v>13</v>
      </c>
      <c r="L4" s="6" t="s">
        <v>16</v>
      </c>
      <c r="M4" s="6" t="s">
        <v>17</v>
      </c>
      <c r="N4" s="6" t="s">
        <v>18</v>
      </c>
      <c r="O4" s="28" t="s">
        <v>294</v>
      </c>
      <c r="P4" s="6" t="s">
        <v>21</v>
      </c>
      <c r="Q4" s="6" t="s">
        <v>22</v>
      </c>
    </row>
    <row r="5" spans="1:18" x14ac:dyDescent="0.25">
      <c r="A5" s="2" t="s">
        <v>23</v>
      </c>
      <c r="B5" s="23" t="s">
        <v>483</v>
      </c>
      <c r="C5" s="39">
        <v>50318500100032</v>
      </c>
      <c r="D5" s="44" t="s">
        <v>242</v>
      </c>
      <c r="E5" s="24" t="s">
        <v>353</v>
      </c>
      <c r="F5" s="1" t="s">
        <v>30</v>
      </c>
      <c r="G5" s="39" t="s">
        <v>241</v>
      </c>
      <c r="H5" s="2" t="s">
        <v>24</v>
      </c>
      <c r="I5" s="3" t="s">
        <v>25</v>
      </c>
      <c r="J5" s="44" t="s">
        <v>27</v>
      </c>
      <c r="K5" s="46" t="s">
        <v>26</v>
      </c>
      <c r="L5" s="2" t="s">
        <v>28</v>
      </c>
      <c r="M5" s="2" t="s">
        <v>393</v>
      </c>
      <c r="N5" s="2" t="s">
        <v>29</v>
      </c>
      <c r="O5" s="39">
        <v>8641</v>
      </c>
      <c r="P5" s="2" t="s">
        <v>31</v>
      </c>
      <c r="Q5" s="2" t="s">
        <v>32</v>
      </c>
    </row>
    <row r="6" spans="1:18" x14ac:dyDescent="0.25">
      <c r="A6" s="2" t="s">
        <v>33</v>
      </c>
      <c r="B6" s="23" t="s">
        <v>483</v>
      </c>
      <c r="C6" s="39" t="s">
        <v>239</v>
      </c>
      <c r="D6" s="44" t="s">
        <v>242</v>
      </c>
      <c r="E6" s="24" t="s">
        <v>353</v>
      </c>
      <c r="F6" s="1" t="s">
        <v>30</v>
      </c>
      <c r="G6" s="39" t="s">
        <v>241</v>
      </c>
      <c r="H6" s="2" t="s">
        <v>34</v>
      </c>
      <c r="I6" s="3" t="s">
        <v>25</v>
      </c>
      <c r="J6" s="44" t="s">
        <v>27</v>
      </c>
      <c r="K6" s="46" t="s">
        <v>26</v>
      </c>
      <c r="L6" s="2" t="s">
        <v>28</v>
      </c>
      <c r="M6" s="2" t="s">
        <v>393</v>
      </c>
      <c r="N6" s="2" t="s">
        <v>29</v>
      </c>
      <c r="O6" s="39">
        <v>8641</v>
      </c>
      <c r="P6" s="2" t="s">
        <v>31</v>
      </c>
      <c r="Q6" s="2" t="s">
        <v>35</v>
      </c>
    </row>
    <row r="7" spans="1:18" x14ac:dyDescent="0.25">
      <c r="A7" s="2" t="s">
        <v>37</v>
      </c>
      <c r="B7" s="23" t="s">
        <v>484</v>
      </c>
      <c r="C7" s="39" t="s">
        <v>220</v>
      </c>
      <c r="D7" s="44" t="s">
        <v>219</v>
      </c>
      <c r="E7" s="24" t="s">
        <v>354</v>
      </c>
      <c r="F7" s="1" t="s">
        <v>30</v>
      </c>
      <c r="G7" s="39" t="s">
        <v>237</v>
      </c>
      <c r="H7" s="2" t="s">
        <v>34</v>
      </c>
      <c r="I7" s="2" t="s">
        <v>38</v>
      </c>
      <c r="J7" s="44" t="s">
        <v>40</v>
      </c>
      <c r="K7" s="7" t="s">
        <v>39</v>
      </c>
      <c r="L7" s="23" t="s">
        <v>482</v>
      </c>
      <c r="M7" s="2" t="s">
        <v>394</v>
      </c>
      <c r="N7" s="2" t="s">
        <v>41</v>
      </c>
      <c r="O7" s="39">
        <v>5411</v>
      </c>
      <c r="P7" s="2" t="s">
        <v>31</v>
      </c>
      <c r="Q7" s="2"/>
    </row>
    <row r="8" spans="1:18" x14ac:dyDescent="0.25">
      <c r="A8" s="2" t="s">
        <v>42</v>
      </c>
      <c r="B8" s="23" t="s">
        <v>484</v>
      </c>
      <c r="C8" s="39" t="s">
        <v>220</v>
      </c>
      <c r="D8" s="44">
        <v>9255002</v>
      </c>
      <c r="E8" s="24" t="s">
        <v>354</v>
      </c>
      <c r="F8" s="1" t="s">
        <v>30</v>
      </c>
      <c r="G8" s="39" t="s">
        <v>237</v>
      </c>
      <c r="H8" s="2" t="s">
        <v>24</v>
      </c>
      <c r="I8" s="2" t="s">
        <v>38</v>
      </c>
      <c r="J8" s="44" t="s">
        <v>40</v>
      </c>
      <c r="K8" s="7" t="s">
        <v>39</v>
      </c>
      <c r="L8" s="23" t="s">
        <v>482</v>
      </c>
      <c r="M8" s="2" t="s">
        <v>394</v>
      </c>
      <c r="N8" s="2" t="s">
        <v>41</v>
      </c>
      <c r="O8" s="39">
        <v>5411</v>
      </c>
      <c r="P8" s="2" t="s">
        <v>31</v>
      </c>
      <c r="Q8" s="2"/>
    </row>
    <row r="9" spans="1:18" x14ac:dyDescent="0.25">
      <c r="A9" s="2" t="s">
        <v>43</v>
      </c>
      <c r="B9" s="23" t="s">
        <v>483</v>
      </c>
      <c r="C9" s="39" t="s">
        <v>239</v>
      </c>
      <c r="D9" s="44" t="s">
        <v>469</v>
      </c>
      <c r="E9" s="24" t="s">
        <v>353</v>
      </c>
      <c r="F9" s="1" t="s">
        <v>30</v>
      </c>
      <c r="G9" s="39" t="s">
        <v>241</v>
      </c>
      <c r="H9" s="2" t="s">
        <v>44</v>
      </c>
      <c r="I9" s="3" t="s">
        <v>25</v>
      </c>
      <c r="J9" s="44" t="s">
        <v>27</v>
      </c>
      <c r="K9" s="46" t="s">
        <v>26</v>
      </c>
      <c r="L9" s="2" t="s">
        <v>28</v>
      </c>
      <c r="M9" s="23" t="s">
        <v>393</v>
      </c>
      <c r="N9" s="2" t="s">
        <v>29</v>
      </c>
      <c r="O9" s="39">
        <v>8641</v>
      </c>
      <c r="P9" s="2" t="s">
        <v>31</v>
      </c>
      <c r="Q9" s="2"/>
    </row>
    <row r="10" spans="1:18" x14ac:dyDescent="0.25">
      <c r="A10" s="2" t="s">
        <v>45</v>
      </c>
      <c r="B10" s="23" t="s">
        <v>484</v>
      </c>
      <c r="C10" s="39" t="s">
        <v>220</v>
      </c>
      <c r="D10" s="44">
        <v>9255004</v>
      </c>
      <c r="E10" s="24" t="s">
        <v>354</v>
      </c>
      <c r="F10" s="1" t="s">
        <v>30</v>
      </c>
      <c r="G10" s="39" t="s">
        <v>237</v>
      </c>
      <c r="H10" s="2" t="s">
        <v>44</v>
      </c>
      <c r="I10" s="2" t="s">
        <v>38</v>
      </c>
      <c r="J10" s="44" t="s">
        <v>40</v>
      </c>
      <c r="K10" s="7" t="s">
        <v>39</v>
      </c>
      <c r="L10" s="2" t="s">
        <v>482</v>
      </c>
      <c r="M10" s="23" t="s">
        <v>394</v>
      </c>
      <c r="N10" s="2" t="s">
        <v>41</v>
      </c>
      <c r="O10" s="39">
        <v>5411</v>
      </c>
      <c r="P10" s="2" t="s">
        <v>31</v>
      </c>
      <c r="Q10" s="2"/>
    </row>
    <row r="11" spans="1:18" x14ac:dyDescent="0.25">
      <c r="A11" s="2" t="s">
        <v>46</v>
      </c>
      <c r="B11" s="23" t="s">
        <v>485</v>
      </c>
      <c r="C11" s="39" t="s">
        <v>475</v>
      </c>
      <c r="D11" s="44" t="s">
        <v>470</v>
      </c>
      <c r="E11" s="24" t="s">
        <v>355</v>
      </c>
      <c r="F11" s="1" t="s">
        <v>30</v>
      </c>
      <c r="G11" s="39" t="s">
        <v>463</v>
      </c>
      <c r="H11" s="2" t="s">
        <v>44</v>
      </c>
      <c r="I11" s="3" t="s">
        <v>47</v>
      </c>
      <c r="J11" s="44" t="s">
        <v>49</v>
      </c>
      <c r="K11" s="46" t="s">
        <v>48</v>
      </c>
      <c r="L11" s="2" t="s">
        <v>50</v>
      </c>
      <c r="M11" s="2" t="s">
        <v>395</v>
      </c>
      <c r="N11" s="2" t="s">
        <v>51</v>
      </c>
      <c r="O11" s="39">
        <v>5719</v>
      </c>
      <c r="P11" s="2" t="s">
        <v>31</v>
      </c>
      <c r="Q11" s="2"/>
    </row>
    <row r="12" spans="1:18" x14ac:dyDescent="0.25">
      <c r="A12" s="1" t="s">
        <v>52</v>
      </c>
      <c r="B12" s="23" t="s">
        <v>486</v>
      </c>
      <c r="C12" s="39" t="s">
        <v>476</v>
      </c>
      <c r="D12" s="44" t="s">
        <v>471</v>
      </c>
      <c r="E12" s="24" t="s">
        <v>356</v>
      </c>
      <c r="F12" s="1" t="s">
        <v>30</v>
      </c>
      <c r="G12" s="39" t="s">
        <v>464</v>
      </c>
      <c r="H12" s="2" t="s">
        <v>44</v>
      </c>
      <c r="I12" s="1" t="s">
        <v>492</v>
      </c>
      <c r="J12" s="29" t="s">
        <v>53</v>
      </c>
      <c r="K12" s="8" t="s">
        <v>39</v>
      </c>
      <c r="L12" s="1" t="s">
        <v>54</v>
      </c>
      <c r="M12" s="1" t="s">
        <v>396</v>
      </c>
      <c r="N12" s="1" t="s">
        <v>41</v>
      </c>
      <c r="O12" s="39">
        <v>5571</v>
      </c>
      <c r="P12" s="1"/>
      <c r="Q12" s="1"/>
    </row>
    <row r="13" spans="1:18" x14ac:dyDescent="0.25">
      <c r="A13" s="1" t="s">
        <v>55</v>
      </c>
      <c r="B13" s="23" t="s">
        <v>487</v>
      </c>
      <c r="C13" s="39" t="s">
        <v>477</v>
      </c>
      <c r="D13" s="44">
        <v>9255101</v>
      </c>
      <c r="E13" s="24" t="s">
        <v>354</v>
      </c>
      <c r="F13" s="1" t="s">
        <v>58</v>
      </c>
      <c r="G13" s="39" t="s">
        <v>465</v>
      </c>
      <c r="H13" s="2" t="s">
        <v>44</v>
      </c>
      <c r="I13" s="1" t="s">
        <v>493</v>
      </c>
      <c r="J13" s="29" t="s">
        <v>56</v>
      </c>
      <c r="K13" s="8" t="s">
        <v>48</v>
      </c>
      <c r="L13" s="1" t="s">
        <v>54</v>
      </c>
      <c r="M13" s="1" t="s">
        <v>233</v>
      </c>
      <c r="N13" s="1" t="s">
        <v>57</v>
      </c>
      <c r="O13" s="39">
        <v>5411</v>
      </c>
      <c r="P13" s="1"/>
      <c r="Q13" s="1"/>
    </row>
    <row r="14" spans="1:18" x14ac:dyDescent="0.25">
      <c r="A14" s="1" t="s">
        <v>59</v>
      </c>
      <c r="B14" s="23" t="s">
        <v>351</v>
      </c>
      <c r="C14" s="39" t="s">
        <v>478</v>
      </c>
      <c r="D14" s="44" t="s">
        <v>472</v>
      </c>
      <c r="E14" s="24" t="s">
        <v>357</v>
      </c>
      <c r="F14" s="1" t="s">
        <v>58</v>
      </c>
      <c r="G14" s="39" t="s">
        <v>465</v>
      </c>
      <c r="H14" s="2" t="s">
        <v>44</v>
      </c>
      <c r="I14" s="1" t="s">
        <v>494</v>
      </c>
      <c r="J14" s="29" t="s">
        <v>61</v>
      </c>
      <c r="K14" s="8" t="s">
        <v>60</v>
      </c>
      <c r="L14" s="1" t="s">
        <v>54</v>
      </c>
      <c r="M14" s="1" t="s">
        <v>397</v>
      </c>
      <c r="N14" s="1" t="s">
        <v>62</v>
      </c>
      <c r="O14" s="39">
        <v>9654</v>
      </c>
      <c r="P14" s="1"/>
      <c r="Q14" s="1"/>
    </row>
    <row r="15" spans="1:18" x14ac:dyDescent="0.25">
      <c r="A15" s="1" t="s">
        <v>63</v>
      </c>
      <c r="B15" s="23" t="s">
        <v>488</v>
      </c>
      <c r="C15" s="39" t="s">
        <v>479</v>
      </c>
      <c r="D15" s="44" t="s">
        <v>473</v>
      </c>
      <c r="E15" s="24" t="s">
        <v>358</v>
      </c>
      <c r="F15" s="1" t="s">
        <v>58</v>
      </c>
      <c r="G15" s="39" t="s">
        <v>466</v>
      </c>
      <c r="H15" s="2" t="s">
        <v>44</v>
      </c>
      <c r="I15" s="1" t="s">
        <v>495</v>
      </c>
      <c r="J15" s="29" t="s">
        <v>64</v>
      </c>
      <c r="K15" s="45" t="s">
        <v>490</v>
      </c>
      <c r="L15" s="1" t="s">
        <v>54</v>
      </c>
      <c r="M15" s="1" t="s">
        <v>398</v>
      </c>
      <c r="N15" s="1" t="s">
        <v>29</v>
      </c>
      <c r="O15" s="39">
        <v>7416</v>
      </c>
      <c r="P15" s="1"/>
      <c r="Q15" s="1"/>
    </row>
    <row r="16" spans="1:18" x14ac:dyDescent="0.25">
      <c r="A16" s="1" t="s">
        <v>65</v>
      </c>
      <c r="B16" s="23" t="s">
        <v>352</v>
      </c>
      <c r="C16" s="39" t="s">
        <v>480</v>
      </c>
      <c r="D16" s="44" t="s">
        <v>474</v>
      </c>
      <c r="E16" s="24" t="s">
        <v>359</v>
      </c>
      <c r="F16" s="1" t="s">
        <v>58</v>
      </c>
      <c r="G16" s="39" t="s">
        <v>466</v>
      </c>
      <c r="H16" s="2" t="s">
        <v>44</v>
      </c>
      <c r="I16" s="1" t="s">
        <v>496</v>
      </c>
      <c r="J16" s="29" t="s">
        <v>67</v>
      </c>
      <c r="K16" s="8" t="s">
        <v>66</v>
      </c>
      <c r="L16" s="1" t="s">
        <v>54</v>
      </c>
      <c r="M16" s="1" t="s">
        <v>399</v>
      </c>
      <c r="N16" s="1" t="s">
        <v>68</v>
      </c>
      <c r="O16" s="39">
        <v>9453</v>
      </c>
      <c r="P16" s="1"/>
      <c r="Q16" s="1"/>
    </row>
    <row r="17" spans="1:18" s="22" customFormat="1" x14ac:dyDescent="0.25">
      <c r="A17" s="22" t="s">
        <v>500</v>
      </c>
      <c r="B17" s="22" t="s">
        <v>570</v>
      </c>
      <c r="C17" s="46" t="s">
        <v>512</v>
      </c>
      <c r="D17" s="49" t="s">
        <v>518</v>
      </c>
      <c r="E17" s="24" t="s">
        <v>564</v>
      </c>
      <c r="F17" s="24" t="s">
        <v>30</v>
      </c>
      <c r="G17" s="46" t="s">
        <v>576</v>
      </c>
      <c r="H17" s="46" t="s">
        <v>24</v>
      </c>
      <c r="I17" s="22" t="s">
        <v>541</v>
      </c>
      <c r="J17" s="50" t="s">
        <v>547</v>
      </c>
      <c r="K17" s="49" t="s">
        <v>528</v>
      </c>
      <c r="L17" s="22" t="s">
        <v>54</v>
      </c>
      <c r="M17" s="22" t="s">
        <v>558</v>
      </c>
      <c r="N17" s="22" t="s">
        <v>534</v>
      </c>
      <c r="O17" s="22">
        <v>9454</v>
      </c>
      <c r="P17" s="3" t="s">
        <v>540</v>
      </c>
      <c r="Q17" s="3" t="s">
        <v>32</v>
      </c>
    </row>
    <row r="18" spans="1:18" s="22" customFormat="1" x14ac:dyDescent="0.25">
      <c r="A18" s="22" t="s">
        <v>501</v>
      </c>
      <c r="B18" s="22" t="s">
        <v>570</v>
      </c>
      <c r="C18" s="46" t="s">
        <v>512</v>
      </c>
      <c r="D18" s="49" t="s">
        <v>518</v>
      </c>
      <c r="E18" s="24" t="s">
        <v>564</v>
      </c>
      <c r="F18" s="24" t="s">
        <v>30</v>
      </c>
      <c r="G18" s="46" t="s">
        <v>576</v>
      </c>
      <c r="H18" s="46" t="s">
        <v>34</v>
      </c>
      <c r="I18" s="22" t="s">
        <v>541</v>
      </c>
      <c r="J18" s="50" t="s">
        <v>547</v>
      </c>
      <c r="K18" s="49" t="s">
        <v>528</v>
      </c>
      <c r="L18" s="22" t="s">
        <v>54</v>
      </c>
      <c r="M18" s="22" t="s">
        <v>558</v>
      </c>
      <c r="N18" s="22" t="s">
        <v>534</v>
      </c>
      <c r="O18" s="22">
        <v>9454</v>
      </c>
      <c r="P18" s="3" t="s">
        <v>540</v>
      </c>
      <c r="Q18" s="3" t="s">
        <v>32</v>
      </c>
    </row>
    <row r="19" spans="1:18" s="22" customFormat="1" x14ac:dyDescent="0.25">
      <c r="A19" s="22" t="s">
        <v>502</v>
      </c>
      <c r="B19" s="22" t="s">
        <v>570</v>
      </c>
      <c r="C19" s="46" t="s">
        <v>512</v>
      </c>
      <c r="D19" s="49" t="s">
        <v>519</v>
      </c>
      <c r="E19" s="24" t="s">
        <v>564</v>
      </c>
      <c r="F19" s="24" t="s">
        <v>30</v>
      </c>
      <c r="G19" s="46" t="s">
        <v>576</v>
      </c>
      <c r="H19" s="46" t="s">
        <v>44</v>
      </c>
      <c r="I19" s="22" t="s">
        <v>541</v>
      </c>
      <c r="J19" s="50" t="s">
        <v>547</v>
      </c>
      <c r="K19" s="49" t="s">
        <v>528</v>
      </c>
      <c r="L19" s="22" t="s">
        <v>54</v>
      </c>
      <c r="M19" s="22" t="s">
        <v>558</v>
      </c>
      <c r="N19" s="22" t="s">
        <v>534</v>
      </c>
      <c r="O19" s="22">
        <v>9454</v>
      </c>
      <c r="P19" s="3" t="s">
        <v>540</v>
      </c>
      <c r="Q19" s="3" t="s">
        <v>32</v>
      </c>
      <c r="R19" s="3" t="s">
        <v>581</v>
      </c>
    </row>
    <row r="20" spans="1:18" s="22" customFormat="1" x14ac:dyDescent="0.25">
      <c r="A20" s="22" t="s">
        <v>503</v>
      </c>
      <c r="B20" s="22" t="s">
        <v>563</v>
      </c>
      <c r="C20" s="46" t="s">
        <v>513</v>
      </c>
      <c r="D20" s="49" t="s">
        <v>520</v>
      </c>
      <c r="E20" s="22" t="s">
        <v>565</v>
      </c>
      <c r="F20" s="24" t="s">
        <v>30</v>
      </c>
      <c r="G20" s="46" t="s">
        <v>575</v>
      </c>
      <c r="H20" s="46" t="s">
        <v>34</v>
      </c>
      <c r="I20" s="22" t="s">
        <v>542</v>
      </c>
      <c r="J20" s="50" t="s">
        <v>548</v>
      </c>
      <c r="K20" s="49" t="s">
        <v>529</v>
      </c>
      <c r="L20" s="22" t="s">
        <v>54</v>
      </c>
      <c r="M20" s="22" t="s">
        <v>557</v>
      </c>
      <c r="N20" s="22" t="s">
        <v>535</v>
      </c>
      <c r="O20" s="22">
        <v>9455</v>
      </c>
      <c r="P20" s="3" t="s">
        <v>540</v>
      </c>
      <c r="Q20" s="3" t="s">
        <v>32</v>
      </c>
    </row>
    <row r="21" spans="1:18" s="22" customFormat="1" x14ac:dyDescent="0.25">
      <c r="A21" s="22" t="s">
        <v>504</v>
      </c>
      <c r="B21" s="22" t="s">
        <v>563</v>
      </c>
      <c r="C21" s="46" t="s">
        <v>513</v>
      </c>
      <c r="D21" s="49" t="s">
        <v>521</v>
      </c>
      <c r="E21" s="22" t="s">
        <v>565</v>
      </c>
      <c r="F21" s="24" t="s">
        <v>30</v>
      </c>
      <c r="G21" s="46" t="s">
        <v>575</v>
      </c>
      <c r="H21" s="46" t="s">
        <v>44</v>
      </c>
      <c r="I21" s="22" t="s">
        <v>542</v>
      </c>
      <c r="J21" s="50" t="s">
        <v>548</v>
      </c>
      <c r="K21" s="49" t="s">
        <v>529</v>
      </c>
      <c r="L21" s="22" t="s">
        <v>54</v>
      </c>
      <c r="M21" s="22" t="s">
        <v>557</v>
      </c>
      <c r="N21" s="22" t="s">
        <v>535</v>
      </c>
      <c r="O21" s="22">
        <v>9455</v>
      </c>
      <c r="P21" s="3" t="s">
        <v>540</v>
      </c>
      <c r="Q21" s="3" t="s">
        <v>32</v>
      </c>
      <c r="R21" s="3" t="s">
        <v>581</v>
      </c>
    </row>
    <row r="22" spans="1:18" s="22" customFormat="1" x14ac:dyDescent="0.25">
      <c r="A22" s="22" t="s">
        <v>505</v>
      </c>
      <c r="B22" s="22" t="s">
        <v>562</v>
      </c>
      <c r="C22" s="46" t="s">
        <v>515</v>
      </c>
      <c r="D22" s="49" t="s">
        <v>522</v>
      </c>
      <c r="E22" s="22" t="s">
        <v>566</v>
      </c>
      <c r="F22" s="24" t="s">
        <v>30</v>
      </c>
      <c r="G22" s="46" t="s">
        <v>574</v>
      </c>
      <c r="H22" s="46" t="s">
        <v>44</v>
      </c>
      <c r="I22" s="22" t="s">
        <v>543</v>
      </c>
      <c r="J22" s="50" t="s">
        <v>549</v>
      </c>
      <c r="K22" s="49" t="s">
        <v>530</v>
      </c>
      <c r="L22" s="22" t="s">
        <v>54</v>
      </c>
      <c r="M22" s="22" t="s">
        <v>556</v>
      </c>
      <c r="N22" s="22" t="s">
        <v>536</v>
      </c>
      <c r="O22" s="22">
        <v>9456</v>
      </c>
      <c r="P22" s="3" t="s">
        <v>540</v>
      </c>
      <c r="Q22" s="3" t="s">
        <v>32</v>
      </c>
      <c r="R22" s="3" t="s">
        <v>581</v>
      </c>
    </row>
    <row r="23" spans="1:18" s="22" customFormat="1" x14ac:dyDescent="0.25">
      <c r="A23" s="22" t="s">
        <v>506</v>
      </c>
      <c r="B23" s="22" t="s">
        <v>561</v>
      </c>
      <c r="C23" s="46" t="s">
        <v>514</v>
      </c>
      <c r="D23" s="49" t="s">
        <v>523</v>
      </c>
      <c r="E23" s="22" t="s">
        <v>567</v>
      </c>
      <c r="F23" s="24" t="s">
        <v>30</v>
      </c>
      <c r="G23" s="46" t="s">
        <v>573</v>
      </c>
      <c r="H23" s="46" t="s">
        <v>24</v>
      </c>
      <c r="I23" s="22" t="s">
        <v>544</v>
      </c>
      <c r="J23" s="50" t="s">
        <v>550</v>
      </c>
      <c r="K23" s="49" t="s">
        <v>531</v>
      </c>
      <c r="L23" s="22" t="s">
        <v>54</v>
      </c>
      <c r="M23" s="22" t="s">
        <v>555</v>
      </c>
      <c r="N23" s="22" t="s">
        <v>537</v>
      </c>
      <c r="O23" s="22">
        <v>9457</v>
      </c>
      <c r="P23" s="3" t="s">
        <v>540</v>
      </c>
      <c r="Q23" s="3" t="s">
        <v>32</v>
      </c>
    </row>
    <row r="24" spans="1:18" s="22" customFormat="1" x14ac:dyDescent="0.25">
      <c r="A24" s="22" t="s">
        <v>507</v>
      </c>
      <c r="B24" s="22" t="s">
        <v>561</v>
      </c>
      <c r="C24" s="46" t="s">
        <v>514</v>
      </c>
      <c r="D24" s="49" t="s">
        <v>523</v>
      </c>
      <c r="E24" s="22" t="s">
        <v>567</v>
      </c>
      <c r="F24" s="24" t="s">
        <v>30</v>
      </c>
      <c r="G24" s="46" t="s">
        <v>573</v>
      </c>
      <c r="H24" s="46" t="s">
        <v>34</v>
      </c>
      <c r="I24" s="22" t="s">
        <v>544</v>
      </c>
      <c r="J24" s="50" t="s">
        <v>550</v>
      </c>
      <c r="K24" s="49" t="s">
        <v>531</v>
      </c>
      <c r="L24" s="22" t="s">
        <v>54</v>
      </c>
      <c r="M24" s="22" t="s">
        <v>555</v>
      </c>
      <c r="N24" s="22" t="s">
        <v>537</v>
      </c>
      <c r="O24" s="22">
        <v>9457</v>
      </c>
      <c r="P24" s="3" t="s">
        <v>540</v>
      </c>
      <c r="Q24" s="3" t="s">
        <v>32</v>
      </c>
    </row>
    <row r="25" spans="1:18" s="22" customFormat="1" x14ac:dyDescent="0.25">
      <c r="A25" s="22" t="s">
        <v>508</v>
      </c>
      <c r="B25" s="22" t="s">
        <v>561</v>
      </c>
      <c r="C25" s="46" t="s">
        <v>514</v>
      </c>
      <c r="D25" s="49" t="s">
        <v>524</v>
      </c>
      <c r="E25" s="22" t="s">
        <v>567</v>
      </c>
      <c r="F25" s="24" t="s">
        <v>30</v>
      </c>
      <c r="G25" s="46" t="s">
        <v>573</v>
      </c>
      <c r="H25" s="46" t="s">
        <v>44</v>
      </c>
      <c r="I25" s="22" t="s">
        <v>544</v>
      </c>
      <c r="J25" s="50" t="s">
        <v>550</v>
      </c>
      <c r="K25" s="49" t="s">
        <v>531</v>
      </c>
      <c r="L25" s="22" t="s">
        <v>54</v>
      </c>
      <c r="M25" s="22" t="s">
        <v>555</v>
      </c>
      <c r="N25" s="22" t="s">
        <v>537</v>
      </c>
      <c r="O25" s="22">
        <v>9457</v>
      </c>
      <c r="P25" s="3" t="s">
        <v>540</v>
      </c>
      <c r="Q25" s="3" t="s">
        <v>32</v>
      </c>
      <c r="R25" s="3" t="s">
        <v>581</v>
      </c>
    </row>
    <row r="26" spans="1:18" s="22" customFormat="1" x14ac:dyDescent="0.25">
      <c r="A26" s="22" t="s">
        <v>509</v>
      </c>
      <c r="B26" s="22" t="s">
        <v>560</v>
      </c>
      <c r="C26" s="46" t="s">
        <v>516</v>
      </c>
      <c r="D26" s="49" t="s">
        <v>525</v>
      </c>
      <c r="E26" s="22" t="s">
        <v>568</v>
      </c>
      <c r="F26" s="24" t="s">
        <v>30</v>
      </c>
      <c r="G26" s="46" t="s">
        <v>572</v>
      </c>
      <c r="H26" s="46" t="s">
        <v>34</v>
      </c>
      <c r="I26" s="22" t="s">
        <v>545</v>
      </c>
      <c r="J26" s="50" t="s">
        <v>551</v>
      </c>
      <c r="K26" s="49" t="s">
        <v>532</v>
      </c>
      <c r="L26" s="22" t="s">
        <v>54</v>
      </c>
      <c r="M26" s="22" t="s">
        <v>554</v>
      </c>
      <c r="N26" s="22" t="s">
        <v>538</v>
      </c>
      <c r="O26" s="22">
        <v>9458</v>
      </c>
      <c r="P26" s="3" t="s">
        <v>540</v>
      </c>
      <c r="Q26" s="3" t="s">
        <v>32</v>
      </c>
    </row>
    <row r="27" spans="1:18" s="22" customFormat="1" ht="15.75" customHeight="1" x14ac:dyDescent="0.25">
      <c r="A27" s="22" t="s">
        <v>510</v>
      </c>
      <c r="B27" s="22" t="s">
        <v>560</v>
      </c>
      <c r="C27" s="46" t="s">
        <v>516</v>
      </c>
      <c r="D27" s="49" t="s">
        <v>526</v>
      </c>
      <c r="E27" s="22" t="s">
        <v>568</v>
      </c>
      <c r="F27" s="24" t="s">
        <v>30</v>
      </c>
      <c r="G27" s="46" t="s">
        <v>572</v>
      </c>
      <c r="H27" s="46" t="s">
        <v>44</v>
      </c>
      <c r="I27" s="22" t="s">
        <v>545</v>
      </c>
      <c r="J27" s="50" t="s">
        <v>551</v>
      </c>
      <c r="K27" s="49" t="s">
        <v>532</v>
      </c>
      <c r="L27" s="22" t="s">
        <v>54</v>
      </c>
      <c r="M27" s="22" t="s">
        <v>554</v>
      </c>
      <c r="N27" s="22" t="s">
        <v>538</v>
      </c>
      <c r="O27" s="22">
        <v>9458</v>
      </c>
      <c r="P27" s="3" t="s">
        <v>540</v>
      </c>
      <c r="Q27" s="3" t="s">
        <v>32</v>
      </c>
      <c r="R27" s="3" t="s">
        <v>581</v>
      </c>
    </row>
    <row r="28" spans="1:18" s="22" customFormat="1" x14ac:dyDescent="0.25">
      <c r="A28" s="22" t="s">
        <v>511</v>
      </c>
      <c r="B28" s="22" t="s">
        <v>559</v>
      </c>
      <c r="C28" s="46" t="s">
        <v>517</v>
      </c>
      <c r="D28" s="49" t="s">
        <v>527</v>
      </c>
      <c r="E28" s="22" t="s">
        <v>569</v>
      </c>
      <c r="F28" s="24" t="s">
        <v>30</v>
      </c>
      <c r="G28" s="46" t="s">
        <v>571</v>
      </c>
      <c r="H28" s="46" t="s">
        <v>44</v>
      </c>
      <c r="I28" s="22" t="s">
        <v>546</v>
      </c>
      <c r="J28" s="50" t="s">
        <v>552</v>
      </c>
      <c r="K28" s="49" t="s">
        <v>533</v>
      </c>
      <c r="L28" s="22" t="s">
        <v>54</v>
      </c>
      <c r="M28" s="22" t="s">
        <v>553</v>
      </c>
      <c r="N28" s="22" t="s">
        <v>539</v>
      </c>
      <c r="O28" s="22">
        <v>9459</v>
      </c>
      <c r="P28" s="3" t="s">
        <v>540</v>
      </c>
      <c r="Q28" s="3" t="s">
        <v>32</v>
      </c>
      <c r="R28" s="3" t="s">
        <v>581</v>
      </c>
    </row>
    <row r="29" spans="1:18" s="22" customFormat="1" x14ac:dyDescent="0.25">
      <c r="A29" s="22" t="s">
        <v>585</v>
      </c>
      <c r="B29" s="22" t="s">
        <v>582</v>
      </c>
      <c r="C29" s="46" t="s">
        <v>597</v>
      </c>
      <c r="D29" s="49" t="s">
        <v>603</v>
      </c>
      <c r="E29" s="22" t="s">
        <v>619</v>
      </c>
      <c r="F29" s="24" t="s">
        <v>30</v>
      </c>
      <c r="G29" s="46" t="s">
        <v>625</v>
      </c>
      <c r="H29" s="46" t="s">
        <v>24</v>
      </c>
      <c r="I29" s="22" t="s">
        <v>613</v>
      </c>
      <c r="J29" s="50" t="s">
        <v>631</v>
      </c>
      <c r="K29" s="49" t="s">
        <v>637</v>
      </c>
      <c r="L29" s="22" t="s">
        <v>54</v>
      </c>
      <c r="M29" s="22" t="s">
        <v>657</v>
      </c>
      <c r="N29" s="22" t="s">
        <v>643</v>
      </c>
      <c r="O29" s="22">
        <v>9460</v>
      </c>
      <c r="P29" s="3" t="s">
        <v>540</v>
      </c>
      <c r="Q29" s="3" t="s">
        <v>32</v>
      </c>
    </row>
    <row r="30" spans="1:18" s="22" customFormat="1" x14ac:dyDescent="0.25">
      <c r="A30" s="22" t="s">
        <v>586</v>
      </c>
      <c r="B30" s="22" t="s">
        <v>582</v>
      </c>
      <c r="C30" s="46" t="s">
        <v>597</v>
      </c>
      <c r="D30" s="49" t="s">
        <v>603</v>
      </c>
      <c r="E30" s="22" t="s">
        <v>619</v>
      </c>
      <c r="F30" s="24" t="s">
        <v>30</v>
      </c>
      <c r="G30" s="46" t="s">
        <v>625</v>
      </c>
      <c r="H30" s="46" t="s">
        <v>34</v>
      </c>
      <c r="I30" s="22" t="s">
        <v>613</v>
      </c>
      <c r="J30" s="50" t="s">
        <v>631</v>
      </c>
      <c r="K30" s="49" t="s">
        <v>637</v>
      </c>
      <c r="L30" s="22" t="s">
        <v>54</v>
      </c>
      <c r="M30" s="22" t="s">
        <v>657</v>
      </c>
      <c r="N30" s="22" t="s">
        <v>643</v>
      </c>
      <c r="O30" s="22">
        <v>9460</v>
      </c>
      <c r="P30" s="3" t="s">
        <v>540</v>
      </c>
      <c r="Q30" s="3" t="s">
        <v>32</v>
      </c>
    </row>
    <row r="31" spans="1:18" s="22" customFormat="1" x14ac:dyDescent="0.25">
      <c r="A31" s="22" t="s">
        <v>587</v>
      </c>
      <c r="B31" s="22" t="s">
        <v>582</v>
      </c>
      <c r="C31" s="46" t="s">
        <v>597</v>
      </c>
      <c r="D31" s="49" t="s">
        <v>604</v>
      </c>
      <c r="E31" s="22" t="s">
        <v>619</v>
      </c>
      <c r="F31" s="24" t="s">
        <v>30</v>
      </c>
      <c r="G31" s="46" t="s">
        <v>625</v>
      </c>
      <c r="H31" s="46" t="s">
        <v>44</v>
      </c>
      <c r="I31" s="22" t="s">
        <v>613</v>
      </c>
      <c r="J31" s="50" t="s">
        <v>631</v>
      </c>
      <c r="K31" s="49" t="s">
        <v>637</v>
      </c>
      <c r="L31" s="22" t="s">
        <v>54</v>
      </c>
      <c r="M31" s="22" t="s">
        <v>657</v>
      </c>
      <c r="N31" s="22" t="s">
        <v>643</v>
      </c>
      <c r="O31" s="22">
        <v>9460</v>
      </c>
      <c r="P31" s="3" t="s">
        <v>540</v>
      </c>
      <c r="Q31" s="3" t="s">
        <v>32</v>
      </c>
      <c r="R31" s="3" t="s">
        <v>581</v>
      </c>
    </row>
    <row r="32" spans="1:18" s="22" customFormat="1" x14ac:dyDescent="0.25">
      <c r="A32" s="22" t="s">
        <v>588</v>
      </c>
      <c r="B32" s="22" t="s">
        <v>583</v>
      </c>
      <c r="C32" s="46" t="s">
        <v>598</v>
      </c>
      <c r="D32" s="49" t="s">
        <v>605</v>
      </c>
      <c r="E32" s="22" t="s">
        <v>620</v>
      </c>
      <c r="F32" s="24" t="s">
        <v>30</v>
      </c>
      <c r="G32" s="46" t="s">
        <v>626</v>
      </c>
      <c r="H32" s="46" t="s">
        <v>34</v>
      </c>
      <c r="I32" s="22" t="s">
        <v>614</v>
      </c>
      <c r="J32" s="50" t="s">
        <v>632</v>
      </c>
      <c r="K32" s="49" t="s">
        <v>638</v>
      </c>
      <c r="L32" s="22" t="s">
        <v>54</v>
      </c>
      <c r="M32" s="22" t="s">
        <v>656</v>
      </c>
      <c r="N32" s="22" t="s">
        <v>644</v>
      </c>
      <c r="O32" s="22">
        <v>9461</v>
      </c>
      <c r="P32" s="3" t="s">
        <v>540</v>
      </c>
      <c r="Q32" s="3" t="s">
        <v>32</v>
      </c>
    </row>
    <row r="33" spans="1:18" s="22" customFormat="1" x14ac:dyDescent="0.25">
      <c r="A33" s="22" t="s">
        <v>589</v>
      </c>
      <c r="B33" s="22" t="s">
        <v>583</v>
      </c>
      <c r="C33" s="46" t="s">
        <v>598</v>
      </c>
      <c r="D33" s="49" t="s">
        <v>606</v>
      </c>
      <c r="E33" s="22" t="s">
        <v>620</v>
      </c>
      <c r="F33" s="24" t="s">
        <v>30</v>
      </c>
      <c r="G33" s="46" t="s">
        <v>626</v>
      </c>
      <c r="H33" s="46" t="s">
        <v>44</v>
      </c>
      <c r="I33" s="22" t="s">
        <v>614</v>
      </c>
      <c r="J33" s="50" t="s">
        <v>632</v>
      </c>
      <c r="K33" s="49" t="s">
        <v>638</v>
      </c>
      <c r="L33" s="22" t="s">
        <v>54</v>
      </c>
      <c r="M33" s="22" t="s">
        <v>656</v>
      </c>
      <c r="N33" s="22" t="s">
        <v>644</v>
      </c>
      <c r="O33" s="22">
        <v>9461</v>
      </c>
      <c r="P33" s="3" t="s">
        <v>540</v>
      </c>
      <c r="Q33" s="3" t="s">
        <v>32</v>
      </c>
      <c r="R33" s="3" t="s">
        <v>581</v>
      </c>
    </row>
    <row r="34" spans="1:18" s="22" customFormat="1" x14ac:dyDescent="0.25">
      <c r="A34" s="22" t="s">
        <v>590</v>
      </c>
      <c r="B34" s="22" t="s">
        <v>584</v>
      </c>
      <c r="C34" s="46" t="s">
        <v>599</v>
      </c>
      <c r="D34" s="49" t="s">
        <v>607</v>
      </c>
      <c r="E34" s="22" t="s">
        <v>621</v>
      </c>
      <c r="F34" s="24" t="s">
        <v>30</v>
      </c>
      <c r="G34" s="46" t="s">
        <v>627</v>
      </c>
      <c r="H34" s="46" t="s">
        <v>44</v>
      </c>
      <c r="I34" s="22" t="s">
        <v>615</v>
      </c>
      <c r="J34" s="50" t="s">
        <v>633</v>
      </c>
      <c r="K34" s="49" t="s">
        <v>639</v>
      </c>
      <c r="L34" s="22" t="s">
        <v>54</v>
      </c>
      <c r="M34" s="22" t="s">
        <v>652</v>
      </c>
      <c r="N34" s="22" t="s">
        <v>645</v>
      </c>
      <c r="O34" s="22">
        <v>9462</v>
      </c>
      <c r="P34" s="3" t="s">
        <v>540</v>
      </c>
      <c r="Q34" s="3" t="s">
        <v>32</v>
      </c>
      <c r="R34" s="3" t="s">
        <v>581</v>
      </c>
    </row>
    <row r="35" spans="1:18" s="22" customFormat="1" x14ac:dyDescent="0.25">
      <c r="A35" s="22" t="s">
        <v>591</v>
      </c>
      <c r="B35" s="22" t="s">
        <v>649</v>
      </c>
      <c r="C35" s="46" t="s">
        <v>600</v>
      </c>
      <c r="D35" s="49" t="s">
        <v>608</v>
      </c>
      <c r="E35" s="22" t="s">
        <v>622</v>
      </c>
      <c r="F35" s="24" t="s">
        <v>30</v>
      </c>
      <c r="G35" s="46" t="s">
        <v>628</v>
      </c>
      <c r="H35" s="46" t="s">
        <v>24</v>
      </c>
      <c r="I35" s="22" t="s">
        <v>616</v>
      </c>
      <c r="J35" s="50" t="s">
        <v>634</v>
      </c>
      <c r="K35" s="49" t="s">
        <v>640</v>
      </c>
      <c r="L35" s="22" t="s">
        <v>54</v>
      </c>
      <c r="M35" s="22" t="s">
        <v>655</v>
      </c>
      <c r="N35" s="22" t="s">
        <v>646</v>
      </c>
      <c r="O35" s="22">
        <v>9463</v>
      </c>
      <c r="P35" s="3" t="s">
        <v>540</v>
      </c>
      <c r="Q35" s="3" t="s">
        <v>32</v>
      </c>
    </row>
    <row r="36" spans="1:18" s="22" customFormat="1" x14ac:dyDescent="0.25">
      <c r="A36" s="22" t="s">
        <v>592</v>
      </c>
      <c r="B36" s="22" t="s">
        <v>649</v>
      </c>
      <c r="C36" s="46" t="s">
        <v>600</v>
      </c>
      <c r="D36" s="49" t="s">
        <v>608</v>
      </c>
      <c r="E36" s="22" t="s">
        <v>622</v>
      </c>
      <c r="F36" s="24" t="s">
        <v>30</v>
      </c>
      <c r="G36" s="46" t="s">
        <v>628</v>
      </c>
      <c r="H36" s="46" t="s">
        <v>34</v>
      </c>
      <c r="I36" s="22" t="s">
        <v>616</v>
      </c>
      <c r="J36" s="50" t="s">
        <v>634</v>
      </c>
      <c r="K36" s="49" t="s">
        <v>640</v>
      </c>
      <c r="L36" s="22" t="s">
        <v>54</v>
      </c>
      <c r="M36" s="22" t="s">
        <v>655</v>
      </c>
      <c r="N36" s="22" t="s">
        <v>646</v>
      </c>
      <c r="O36" s="22">
        <v>9463</v>
      </c>
      <c r="P36" s="3" t="s">
        <v>540</v>
      </c>
      <c r="Q36" s="3" t="s">
        <v>32</v>
      </c>
    </row>
    <row r="37" spans="1:18" s="22" customFormat="1" x14ac:dyDescent="0.25">
      <c r="A37" s="22" t="s">
        <v>593</v>
      </c>
      <c r="B37" s="22" t="s">
        <v>649</v>
      </c>
      <c r="C37" s="46" t="s">
        <v>600</v>
      </c>
      <c r="D37" s="49" t="s">
        <v>609</v>
      </c>
      <c r="E37" s="22" t="s">
        <v>622</v>
      </c>
      <c r="F37" s="24" t="s">
        <v>30</v>
      </c>
      <c r="G37" s="46" t="s">
        <v>628</v>
      </c>
      <c r="H37" s="46" t="s">
        <v>44</v>
      </c>
      <c r="I37" s="22" t="s">
        <v>616</v>
      </c>
      <c r="J37" s="50" t="s">
        <v>634</v>
      </c>
      <c r="K37" s="49" t="s">
        <v>640</v>
      </c>
      <c r="L37" s="22" t="s">
        <v>54</v>
      </c>
      <c r="M37" s="22" t="s">
        <v>655</v>
      </c>
      <c r="N37" s="22" t="s">
        <v>646</v>
      </c>
      <c r="O37" s="22">
        <v>9463</v>
      </c>
      <c r="P37" s="3" t="s">
        <v>540</v>
      </c>
      <c r="Q37" s="3" t="s">
        <v>32</v>
      </c>
      <c r="R37" s="3" t="s">
        <v>581</v>
      </c>
    </row>
    <row r="38" spans="1:18" s="22" customFormat="1" x14ac:dyDescent="0.25">
      <c r="A38" s="22" t="s">
        <v>594</v>
      </c>
      <c r="B38" s="22" t="s">
        <v>650</v>
      </c>
      <c r="C38" s="46" t="s">
        <v>601</v>
      </c>
      <c r="D38" s="49" t="s">
        <v>610</v>
      </c>
      <c r="E38" s="22" t="s">
        <v>623</v>
      </c>
      <c r="F38" s="24" t="s">
        <v>30</v>
      </c>
      <c r="G38" s="46" t="s">
        <v>629</v>
      </c>
      <c r="H38" s="46" t="s">
        <v>34</v>
      </c>
      <c r="I38" s="22" t="s">
        <v>617</v>
      </c>
      <c r="J38" s="50" t="s">
        <v>635</v>
      </c>
      <c r="K38" s="49" t="s">
        <v>641</v>
      </c>
      <c r="L38" s="22" t="s">
        <v>54</v>
      </c>
      <c r="M38" s="22" t="s">
        <v>654</v>
      </c>
      <c r="N38" s="22" t="s">
        <v>647</v>
      </c>
      <c r="O38" s="22">
        <v>9464</v>
      </c>
      <c r="P38" s="3" t="s">
        <v>540</v>
      </c>
      <c r="Q38" s="3" t="s">
        <v>32</v>
      </c>
    </row>
    <row r="39" spans="1:18" s="22" customFormat="1" x14ac:dyDescent="0.25">
      <c r="A39" s="22" t="s">
        <v>595</v>
      </c>
      <c r="B39" s="22" t="s">
        <v>650</v>
      </c>
      <c r="C39" s="46" t="s">
        <v>601</v>
      </c>
      <c r="D39" s="49" t="s">
        <v>611</v>
      </c>
      <c r="E39" s="22" t="s">
        <v>623</v>
      </c>
      <c r="F39" s="24" t="s">
        <v>30</v>
      </c>
      <c r="G39" s="46" t="s">
        <v>629</v>
      </c>
      <c r="H39" s="46" t="s">
        <v>44</v>
      </c>
      <c r="I39" s="22" t="s">
        <v>617</v>
      </c>
      <c r="J39" s="50" t="s">
        <v>635</v>
      </c>
      <c r="K39" s="49" t="s">
        <v>641</v>
      </c>
      <c r="L39" s="22" t="s">
        <v>54</v>
      </c>
      <c r="M39" s="22" t="s">
        <v>654</v>
      </c>
      <c r="N39" s="22" t="s">
        <v>647</v>
      </c>
      <c r="O39" s="22">
        <v>9464</v>
      </c>
      <c r="P39" s="3" t="s">
        <v>540</v>
      </c>
      <c r="Q39" s="3" t="s">
        <v>32</v>
      </c>
      <c r="R39" s="3" t="s">
        <v>581</v>
      </c>
    </row>
    <row r="40" spans="1:18" s="22" customFormat="1" x14ac:dyDescent="0.25">
      <c r="A40" s="22" t="s">
        <v>596</v>
      </c>
      <c r="B40" s="22" t="s">
        <v>651</v>
      </c>
      <c r="C40" s="46" t="s">
        <v>602</v>
      </c>
      <c r="D40" s="49" t="s">
        <v>612</v>
      </c>
      <c r="E40" s="22" t="s">
        <v>624</v>
      </c>
      <c r="F40" s="24" t="s">
        <v>30</v>
      </c>
      <c r="G40" s="46" t="s">
        <v>630</v>
      </c>
      <c r="H40" s="46" t="s">
        <v>44</v>
      </c>
      <c r="I40" s="22" t="s">
        <v>618</v>
      </c>
      <c r="J40" s="50" t="s">
        <v>636</v>
      </c>
      <c r="K40" s="49" t="s">
        <v>642</v>
      </c>
      <c r="L40" s="22" t="s">
        <v>54</v>
      </c>
      <c r="M40" s="22" t="s">
        <v>653</v>
      </c>
      <c r="N40" s="22" t="s">
        <v>648</v>
      </c>
      <c r="O40" s="22">
        <v>9465</v>
      </c>
      <c r="P40" s="3" t="s">
        <v>540</v>
      </c>
      <c r="Q40" s="3" t="s">
        <v>32</v>
      </c>
      <c r="R40" s="3" t="s">
        <v>581</v>
      </c>
    </row>
    <row r="41" spans="1:18" s="22" customFormat="1" x14ac:dyDescent="0.25">
      <c r="A41" s="22" t="s">
        <v>734</v>
      </c>
      <c r="B41" s="22" t="s">
        <v>735</v>
      </c>
      <c r="C41" s="46" t="s">
        <v>602</v>
      </c>
      <c r="D41" s="49" t="s">
        <v>733</v>
      </c>
      <c r="E41" s="22" t="s">
        <v>624</v>
      </c>
      <c r="F41" s="24" t="s">
        <v>30</v>
      </c>
      <c r="G41" s="46" t="s">
        <v>630</v>
      </c>
      <c r="H41" s="46" t="s">
        <v>44</v>
      </c>
      <c r="I41" s="22" t="s">
        <v>736</v>
      </c>
      <c r="J41" s="50" t="s">
        <v>636</v>
      </c>
      <c r="K41" s="49" t="s">
        <v>642</v>
      </c>
      <c r="L41" s="22" t="s">
        <v>54</v>
      </c>
      <c r="M41" s="22" t="s">
        <v>653</v>
      </c>
      <c r="N41" s="22" t="s">
        <v>648</v>
      </c>
      <c r="O41" s="22">
        <v>9465</v>
      </c>
      <c r="P41" s="3" t="s">
        <v>540</v>
      </c>
      <c r="Q41" s="3" t="s">
        <v>32</v>
      </c>
      <c r="R41" s="3" t="s">
        <v>581</v>
      </c>
    </row>
    <row r="42" spans="1:18" x14ac:dyDescent="0.25">
      <c r="A42" s="22" t="s">
        <v>658</v>
      </c>
      <c r="B42" s="39" t="s">
        <v>670</v>
      </c>
      <c r="C42" s="7" t="s">
        <v>675</v>
      </c>
      <c r="D42" s="8" t="s">
        <v>682</v>
      </c>
      <c r="E42" s="22" t="s">
        <v>721</v>
      </c>
      <c r="F42" s="24" t="s">
        <v>30</v>
      </c>
      <c r="G42" s="46" t="s">
        <v>703</v>
      </c>
      <c r="H42" s="46" t="s">
        <v>24</v>
      </c>
      <c r="I42" t="s">
        <v>728</v>
      </c>
      <c r="J42" s="50" t="s">
        <v>692</v>
      </c>
      <c r="K42" s="49" t="s">
        <v>642</v>
      </c>
      <c r="L42" s="39" t="s">
        <v>54</v>
      </c>
      <c r="M42" s="22" t="s">
        <v>709</v>
      </c>
      <c r="N42" s="22" t="s">
        <v>715</v>
      </c>
      <c r="O42" s="22">
        <v>9466</v>
      </c>
      <c r="P42" s="3" t="s">
        <v>540</v>
      </c>
      <c r="Q42" s="3" t="s">
        <v>32</v>
      </c>
      <c r="R42" s="22"/>
    </row>
    <row r="43" spans="1:18" x14ac:dyDescent="0.25">
      <c r="A43" s="22" t="s">
        <v>659</v>
      </c>
      <c r="B43" s="39" t="s">
        <v>670</v>
      </c>
      <c r="C43" s="7" t="s">
        <v>675</v>
      </c>
      <c r="D43" s="8" t="s">
        <v>682</v>
      </c>
      <c r="E43" s="22" t="s">
        <v>721</v>
      </c>
      <c r="F43" s="24" t="s">
        <v>30</v>
      </c>
      <c r="G43" s="46" t="s">
        <v>703</v>
      </c>
      <c r="H43" s="46" t="s">
        <v>34</v>
      </c>
      <c r="I43" s="39" t="s">
        <v>728</v>
      </c>
      <c r="J43" s="50" t="s">
        <v>692</v>
      </c>
      <c r="K43" s="49" t="s">
        <v>642</v>
      </c>
      <c r="L43" s="22" t="s">
        <v>54</v>
      </c>
      <c r="M43" s="22" t="s">
        <v>709</v>
      </c>
      <c r="N43" s="22" t="s">
        <v>715</v>
      </c>
      <c r="O43" s="22">
        <v>9466</v>
      </c>
      <c r="P43" s="3" t="s">
        <v>540</v>
      </c>
      <c r="Q43" s="3" t="s">
        <v>32</v>
      </c>
      <c r="R43" s="22"/>
    </row>
    <row r="44" spans="1:18" x14ac:dyDescent="0.25">
      <c r="A44" s="22" t="s">
        <v>660</v>
      </c>
      <c r="B44" s="39" t="s">
        <v>670</v>
      </c>
      <c r="C44" s="7" t="s">
        <v>675</v>
      </c>
      <c r="D44" s="8" t="s">
        <v>683</v>
      </c>
      <c r="E44" s="22" t="s">
        <v>721</v>
      </c>
      <c r="F44" s="24" t="s">
        <v>30</v>
      </c>
      <c r="G44" s="46" t="s">
        <v>703</v>
      </c>
      <c r="H44" s="46" t="s">
        <v>44</v>
      </c>
      <c r="I44" s="39" t="s">
        <v>728</v>
      </c>
      <c r="J44" s="50" t="s">
        <v>692</v>
      </c>
      <c r="K44" s="49" t="s">
        <v>642</v>
      </c>
      <c r="L44" s="22" t="s">
        <v>54</v>
      </c>
      <c r="M44" s="22" t="s">
        <v>709</v>
      </c>
      <c r="N44" s="22" t="s">
        <v>715</v>
      </c>
      <c r="O44" s="22">
        <v>9466</v>
      </c>
      <c r="P44" s="3" t="s">
        <v>540</v>
      </c>
      <c r="Q44" s="3" t="s">
        <v>32</v>
      </c>
      <c r="R44" s="3" t="s">
        <v>581</v>
      </c>
    </row>
    <row r="45" spans="1:18" x14ac:dyDescent="0.25">
      <c r="A45" s="22" t="s">
        <v>661</v>
      </c>
      <c r="B45" s="39" t="s">
        <v>671</v>
      </c>
      <c r="C45" s="7" t="s">
        <v>676</v>
      </c>
      <c r="D45" s="8" t="s">
        <v>684</v>
      </c>
      <c r="E45" t="s">
        <v>726</v>
      </c>
      <c r="F45" s="24" t="s">
        <v>30</v>
      </c>
      <c r="G45" s="46" t="s">
        <v>704</v>
      </c>
      <c r="H45" s="46" t="s">
        <v>34</v>
      </c>
      <c r="I45" s="39" t="s">
        <v>729</v>
      </c>
      <c r="J45" s="50" t="s">
        <v>693</v>
      </c>
      <c r="K45" s="49" t="s">
        <v>698</v>
      </c>
      <c r="L45" s="22" t="s">
        <v>54</v>
      </c>
      <c r="M45" s="22" t="s">
        <v>710</v>
      </c>
      <c r="N45" s="22" t="s">
        <v>716</v>
      </c>
      <c r="O45" s="22">
        <v>9467</v>
      </c>
      <c r="P45" s="3" t="s">
        <v>540</v>
      </c>
      <c r="Q45" s="3" t="s">
        <v>32</v>
      </c>
      <c r="R45" s="22"/>
    </row>
    <row r="46" spans="1:18" x14ac:dyDescent="0.25">
      <c r="A46" s="22" t="s">
        <v>662</v>
      </c>
      <c r="B46" s="39" t="s">
        <v>671</v>
      </c>
      <c r="C46" s="7" t="s">
        <v>676</v>
      </c>
      <c r="D46" s="8" t="s">
        <v>685</v>
      </c>
      <c r="E46" s="39" t="s">
        <v>726</v>
      </c>
      <c r="F46" s="24" t="s">
        <v>30</v>
      </c>
      <c r="G46" s="46" t="s">
        <v>704</v>
      </c>
      <c r="H46" s="46" t="s">
        <v>44</v>
      </c>
      <c r="I46" s="39" t="s">
        <v>729</v>
      </c>
      <c r="J46" s="50" t="s">
        <v>693</v>
      </c>
      <c r="K46" s="49" t="s">
        <v>698</v>
      </c>
      <c r="L46" s="22" t="s">
        <v>54</v>
      </c>
      <c r="M46" s="22" t="s">
        <v>710</v>
      </c>
      <c r="N46" s="22" t="s">
        <v>716</v>
      </c>
      <c r="O46" s="22">
        <v>9467</v>
      </c>
      <c r="P46" s="3" t="s">
        <v>540</v>
      </c>
      <c r="Q46" s="3" t="s">
        <v>32</v>
      </c>
      <c r="R46" s="3" t="s">
        <v>581</v>
      </c>
    </row>
    <row r="47" spans="1:18" x14ac:dyDescent="0.25">
      <c r="A47" s="22" t="s">
        <v>663</v>
      </c>
      <c r="B47" s="39" t="s">
        <v>672</v>
      </c>
      <c r="C47" s="7" t="s">
        <v>677</v>
      </c>
      <c r="D47" s="8" t="s">
        <v>686</v>
      </c>
      <c r="E47" t="s">
        <v>722</v>
      </c>
      <c r="F47" s="24" t="s">
        <v>30</v>
      </c>
      <c r="G47" s="46" t="s">
        <v>705</v>
      </c>
      <c r="H47" s="46" t="s">
        <v>44</v>
      </c>
      <c r="I47" s="39" t="s">
        <v>732</v>
      </c>
      <c r="J47" s="50" t="s">
        <v>694</v>
      </c>
      <c r="K47" s="49" t="s">
        <v>699</v>
      </c>
      <c r="L47" s="22" t="s">
        <v>54</v>
      </c>
      <c r="M47" s="22" t="s">
        <v>711</v>
      </c>
      <c r="N47" s="22" t="s">
        <v>717</v>
      </c>
      <c r="O47" s="22">
        <v>9468</v>
      </c>
      <c r="P47" s="3" t="s">
        <v>540</v>
      </c>
      <c r="Q47" s="3" t="s">
        <v>32</v>
      </c>
      <c r="R47" s="3" t="s">
        <v>581</v>
      </c>
    </row>
    <row r="48" spans="1:18" x14ac:dyDescent="0.25">
      <c r="A48" s="22" t="s">
        <v>664</v>
      </c>
      <c r="B48" s="39" t="s">
        <v>673</v>
      </c>
      <c r="C48" s="7" t="s">
        <v>678</v>
      </c>
      <c r="D48" s="8" t="s">
        <v>687</v>
      </c>
      <c r="E48" t="s">
        <v>723</v>
      </c>
      <c r="F48" s="24" t="s">
        <v>30</v>
      </c>
      <c r="G48" s="46" t="s">
        <v>706</v>
      </c>
      <c r="H48" s="46" t="s">
        <v>24</v>
      </c>
      <c r="I48" s="39" t="s">
        <v>731</v>
      </c>
      <c r="J48" s="50" t="s">
        <v>695</v>
      </c>
      <c r="K48" s="49" t="s">
        <v>700</v>
      </c>
      <c r="L48" s="22" t="s">
        <v>54</v>
      </c>
      <c r="M48" s="22" t="s">
        <v>712</v>
      </c>
      <c r="N48" s="22" t="s">
        <v>718</v>
      </c>
      <c r="O48" s="22">
        <v>9469</v>
      </c>
      <c r="P48" s="3" t="s">
        <v>540</v>
      </c>
      <c r="Q48" s="3" t="s">
        <v>32</v>
      </c>
      <c r="R48" s="22"/>
    </row>
    <row r="49" spans="1:18" x14ac:dyDescent="0.25">
      <c r="A49" s="22" t="s">
        <v>665</v>
      </c>
      <c r="B49" s="39" t="s">
        <v>673</v>
      </c>
      <c r="C49" s="7" t="s">
        <v>678</v>
      </c>
      <c r="D49" s="8" t="s">
        <v>687</v>
      </c>
      <c r="E49" s="39" t="s">
        <v>723</v>
      </c>
      <c r="F49" s="24" t="s">
        <v>30</v>
      </c>
      <c r="G49" s="46" t="s">
        <v>706</v>
      </c>
      <c r="H49" s="46" t="s">
        <v>34</v>
      </c>
      <c r="I49" s="39" t="s">
        <v>731</v>
      </c>
      <c r="J49" s="50" t="s">
        <v>695</v>
      </c>
      <c r="K49" s="49" t="s">
        <v>700</v>
      </c>
      <c r="L49" s="22" t="s">
        <v>54</v>
      </c>
      <c r="M49" s="22" t="s">
        <v>712</v>
      </c>
      <c r="N49" s="22" t="s">
        <v>718</v>
      </c>
      <c r="O49" s="22">
        <v>9469</v>
      </c>
      <c r="P49" s="3" t="s">
        <v>540</v>
      </c>
      <c r="Q49" s="3" t="s">
        <v>32</v>
      </c>
      <c r="R49" s="22"/>
    </row>
    <row r="50" spans="1:18" x14ac:dyDescent="0.25">
      <c r="A50" s="22" t="s">
        <v>666</v>
      </c>
      <c r="B50" s="39" t="s">
        <v>673</v>
      </c>
      <c r="C50" s="7" t="s">
        <v>678</v>
      </c>
      <c r="D50" s="8" t="s">
        <v>688</v>
      </c>
      <c r="E50" s="39" t="s">
        <v>723</v>
      </c>
      <c r="F50" s="24" t="s">
        <v>30</v>
      </c>
      <c r="G50" s="46" t="s">
        <v>706</v>
      </c>
      <c r="H50" s="46" t="s">
        <v>44</v>
      </c>
      <c r="I50" s="39" t="s">
        <v>731</v>
      </c>
      <c r="J50" s="50" t="s">
        <v>695</v>
      </c>
      <c r="K50" s="49" t="s">
        <v>700</v>
      </c>
      <c r="L50" s="22" t="s">
        <v>54</v>
      </c>
      <c r="M50" s="22" t="s">
        <v>712</v>
      </c>
      <c r="N50" s="22" t="s">
        <v>718</v>
      </c>
      <c r="O50" s="22">
        <v>9469</v>
      </c>
      <c r="P50" s="3" t="s">
        <v>540</v>
      </c>
      <c r="Q50" s="3" t="s">
        <v>32</v>
      </c>
      <c r="R50" s="3" t="s">
        <v>581</v>
      </c>
    </row>
    <row r="51" spans="1:18" x14ac:dyDescent="0.25">
      <c r="A51" s="22" t="s">
        <v>667</v>
      </c>
      <c r="B51" s="39" t="s">
        <v>674</v>
      </c>
      <c r="C51" s="7" t="s">
        <v>679</v>
      </c>
      <c r="D51" s="8" t="s">
        <v>689</v>
      </c>
      <c r="E51" t="s">
        <v>724</v>
      </c>
      <c r="F51" s="24" t="s">
        <v>30</v>
      </c>
      <c r="G51" s="46" t="s">
        <v>707</v>
      </c>
      <c r="H51" s="46" t="s">
        <v>34</v>
      </c>
      <c r="I51" s="39" t="s">
        <v>730</v>
      </c>
      <c r="J51" s="50" t="s">
        <v>696</v>
      </c>
      <c r="K51" s="49" t="s">
        <v>701</v>
      </c>
      <c r="L51" s="22" t="s">
        <v>54</v>
      </c>
      <c r="M51" s="22" t="s">
        <v>713</v>
      </c>
      <c r="N51" s="22" t="s">
        <v>719</v>
      </c>
      <c r="O51" s="22">
        <v>9470</v>
      </c>
      <c r="P51" s="3" t="s">
        <v>540</v>
      </c>
      <c r="Q51" s="3" t="s">
        <v>32</v>
      </c>
      <c r="R51" s="22"/>
    </row>
    <row r="52" spans="1:18" x14ac:dyDescent="0.25">
      <c r="A52" s="22" t="s">
        <v>668</v>
      </c>
      <c r="B52" s="39" t="s">
        <v>674</v>
      </c>
      <c r="C52" s="7" t="s">
        <v>679</v>
      </c>
      <c r="D52" s="8" t="s">
        <v>690</v>
      </c>
      <c r="E52" s="39" t="s">
        <v>724</v>
      </c>
      <c r="F52" s="24" t="s">
        <v>30</v>
      </c>
      <c r="G52" s="46" t="s">
        <v>707</v>
      </c>
      <c r="H52" s="46" t="s">
        <v>44</v>
      </c>
      <c r="I52" s="39" t="s">
        <v>730</v>
      </c>
      <c r="J52" s="50" t="s">
        <v>696</v>
      </c>
      <c r="K52" s="49" t="s">
        <v>701</v>
      </c>
      <c r="L52" s="22" t="s">
        <v>54</v>
      </c>
      <c r="M52" s="22" t="s">
        <v>713</v>
      </c>
      <c r="N52" s="22" t="s">
        <v>719</v>
      </c>
      <c r="O52" s="22">
        <v>9470</v>
      </c>
      <c r="P52" s="3" t="s">
        <v>540</v>
      </c>
      <c r="Q52" s="3" t="s">
        <v>32</v>
      </c>
      <c r="R52" s="3" t="s">
        <v>581</v>
      </c>
    </row>
    <row r="53" spans="1:18" x14ac:dyDescent="0.25">
      <c r="A53" s="22" t="s">
        <v>669</v>
      </c>
      <c r="B53" s="39" t="s">
        <v>680</v>
      </c>
      <c r="C53" s="7" t="s">
        <v>681</v>
      </c>
      <c r="D53" s="8" t="s">
        <v>691</v>
      </c>
      <c r="E53" t="s">
        <v>725</v>
      </c>
      <c r="F53" s="24" t="s">
        <v>30</v>
      </c>
      <c r="G53" s="46" t="s">
        <v>708</v>
      </c>
      <c r="H53" s="46" t="s">
        <v>44</v>
      </c>
      <c r="I53" s="39" t="s">
        <v>727</v>
      </c>
      <c r="J53" s="50" t="s">
        <v>697</v>
      </c>
      <c r="K53" s="49" t="s">
        <v>702</v>
      </c>
      <c r="L53" s="22" t="s">
        <v>54</v>
      </c>
      <c r="M53" s="22" t="s">
        <v>714</v>
      </c>
      <c r="N53" s="22" t="s">
        <v>720</v>
      </c>
      <c r="O53" s="22">
        <v>9471</v>
      </c>
      <c r="P53" s="3" t="s">
        <v>540</v>
      </c>
      <c r="Q53" s="3" t="s">
        <v>32</v>
      </c>
      <c r="R53" s="3" t="s">
        <v>581</v>
      </c>
    </row>
    <row r="54" spans="1:18" x14ac:dyDescent="0.25">
      <c r="A54" s="1" t="s">
        <v>69</v>
      </c>
      <c r="L54" s="22"/>
    </row>
    <row r="55" spans="1:18" x14ac:dyDescent="0.25">
      <c r="A55" s="1" t="s">
        <v>69</v>
      </c>
    </row>
    <row r="56" spans="1:18" x14ac:dyDescent="0.25">
      <c r="A56" s="1" t="s">
        <v>69</v>
      </c>
    </row>
    <row r="57" spans="1:18" x14ac:dyDescent="0.25">
      <c r="A57" s="1" t="s">
        <v>69</v>
      </c>
    </row>
    <row r="58" spans="1:18" x14ac:dyDescent="0.25">
      <c r="A58" s="1" t="s">
        <v>69</v>
      </c>
    </row>
    <row r="59" spans="1:18" x14ac:dyDescent="0.25">
      <c r="A59" s="1" t="s">
        <v>69</v>
      </c>
    </row>
    <row r="60" spans="1:18" x14ac:dyDescent="0.25">
      <c r="A60" s="1" t="s">
        <v>69</v>
      </c>
    </row>
    <row r="61" spans="1:18" x14ac:dyDescent="0.25">
      <c r="A61" s="1" t="s">
        <v>69</v>
      </c>
    </row>
    <row r="62" spans="1:18" x14ac:dyDescent="0.25">
      <c r="A62" s="1" t="s">
        <v>69</v>
      </c>
    </row>
    <row r="63" spans="1:18" x14ac:dyDescent="0.25">
      <c r="A63" s="1" t="s">
        <v>69</v>
      </c>
    </row>
    <row r="64" spans="1:18" x14ac:dyDescent="0.25">
      <c r="A64" s="1" t="s">
        <v>69</v>
      </c>
    </row>
    <row r="65" spans="1:1" x14ac:dyDescent="0.25">
      <c r="A65" s="1" t="s">
        <v>69</v>
      </c>
    </row>
    <row r="66" spans="1:1" x14ac:dyDescent="0.25">
      <c r="A66" s="1" t="s">
        <v>69</v>
      </c>
    </row>
    <row r="67" spans="1:1" x14ac:dyDescent="0.25">
      <c r="A67" s="1" t="s">
        <v>69</v>
      </c>
    </row>
    <row r="68" spans="1:1" x14ac:dyDescent="0.25">
      <c r="A68" s="1" t="s">
        <v>69</v>
      </c>
    </row>
    <row r="69" spans="1:1" x14ac:dyDescent="0.25">
      <c r="A69" s="1" t="s">
        <v>69</v>
      </c>
    </row>
    <row r="70" spans="1:1" x14ac:dyDescent="0.25">
      <c r="A70" s="1" t="s">
        <v>69</v>
      </c>
    </row>
    <row r="71" spans="1:1" x14ac:dyDescent="0.25">
      <c r="A71" s="1" t="s">
        <v>69</v>
      </c>
    </row>
    <row r="72" spans="1:1" x14ac:dyDescent="0.25">
      <c r="A72" s="1" t="s">
        <v>69</v>
      </c>
    </row>
    <row r="73" spans="1:1" x14ac:dyDescent="0.25">
      <c r="A73" s="1" t="s">
        <v>69</v>
      </c>
    </row>
    <row r="74" spans="1:1" x14ac:dyDescent="0.25">
      <c r="A74" s="1" t="s">
        <v>69</v>
      </c>
    </row>
    <row r="75" spans="1:1" x14ac:dyDescent="0.25">
      <c r="A75" s="1" t="s">
        <v>69</v>
      </c>
    </row>
    <row r="76" spans="1:1" x14ac:dyDescent="0.25">
      <c r="A76" s="1" t="s">
        <v>69</v>
      </c>
    </row>
    <row r="77" spans="1:1" x14ac:dyDescent="0.25">
      <c r="A77" s="1" t="s">
        <v>69</v>
      </c>
    </row>
    <row r="78" spans="1:1" x14ac:dyDescent="0.25">
      <c r="A78" s="1" t="s">
        <v>69</v>
      </c>
    </row>
    <row r="79" spans="1:1" x14ac:dyDescent="0.25">
      <c r="A79" s="1" t="s">
        <v>69</v>
      </c>
    </row>
    <row r="80" spans="1:1" x14ac:dyDescent="0.25">
      <c r="A80" s="1" t="s">
        <v>69</v>
      </c>
    </row>
    <row r="81" spans="1:1" x14ac:dyDescent="0.25">
      <c r="A81" s="1" t="s">
        <v>69</v>
      </c>
    </row>
    <row r="82" spans="1:1" x14ac:dyDescent="0.25">
      <c r="A82" s="1" t="s">
        <v>69</v>
      </c>
    </row>
    <row r="83" spans="1:1" x14ac:dyDescent="0.25">
      <c r="A83" s="1" t="s">
        <v>69</v>
      </c>
    </row>
    <row r="84" spans="1:1" x14ac:dyDescent="0.25">
      <c r="A84" s="1" t="s">
        <v>69</v>
      </c>
    </row>
    <row r="85" spans="1:1" x14ac:dyDescent="0.25">
      <c r="A85" s="1" t="s">
        <v>69</v>
      </c>
    </row>
    <row r="86" spans="1:1" x14ac:dyDescent="0.25">
      <c r="A86" s="1" t="s">
        <v>69</v>
      </c>
    </row>
    <row r="87" spans="1:1" x14ac:dyDescent="0.25">
      <c r="A87" s="1" t="s">
        <v>69</v>
      </c>
    </row>
    <row r="88" spans="1:1" x14ac:dyDescent="0.25">
      <c r="A88" s="1" t="s">
        <v>69</v>
      </c>
    </row>
    <row r="89" spans="1:1" x14ac:dyDescent="0.25">
      <c r="A89" s="1" t="s">
        <v>69</v>
      </c>
    </row>
    <row r="90" spans="1:1" x14ac:dyDescent="0.25">
      <c r="A90" s="1" t="s">
        <v>69</v>
      </c>
    </row>
    <row r="91" spans="1:1" x14ac:dyDescent="0.25">
      <c r="A91" s="1" t="s">
        <v>69</v>
      </c>
    </row>
    <row r="92" spans="1:1" x14ac:dyDescent="0.25">
      <c r="A92" s="1" t="s">
        <v>69</v>
      </c>
    </row>
    <row r="93" spans="1:1" x14ac:dyDescent="0.25">
      <c r="A93" s="1" t="s">
        <v>69</v>
      </c>
    </row>
    <row r="94" spans="1:1" x14ac:dyDescent="0.25">
      <c r="A94" s="1" t="s">
        <v>69</v>
      </c>
    </row>
    <row r="95" spans="1:1" x14ac:dyDescent="0.25">
      <c r="A95" s="1" t="s">
        <v>69</v>
      </c>
    </row>
    <row r="96" spans="1:1" x14ac:dyDescent="0.25">
      <c r="A96" s="1" t="s">
        <v>69</v>
      </c>
    </row>
    <row r="97" spans="1:1" x14ac:dyDescent="0.25">
      <c r="A97" s="1" t="s">
        <v>69</v>
      </c>
    </row>
    <row r="98" spans="1:1" x14ac:dyDescent="0.25">
      <c r="A98" s="1" t="s">
        <v>69</v>
      </c>
    </row>
    <row r="99" spans="1:1" x14ac:dyDescent="0.25">
      <c r="A99" s="1" t="s">
        <v>69</v>
      </c>
    </row>
    <row r="100" spans="1:1" x14ac:dyDescent="0.25">
      <c r="A100" s="1" t="s">
        <v>69</v>
      </c>
    </row>
    <row r="101" spans="1:1" x14ac:dyDescent="0.25">
      <c r="A101" s="1" t="s">
        <v>69</v>
      </c>
    </row>
    <row r="102" spans="1:1" x14ac:dyDescent="0.25">
      <c r="A102" s="1" t="s">
        <v>69</v>
      </c>
    </row>
    <row r="103" spans="1:1" x14ac:dyDescent="0.25">
      <c r="A103" s="1" t="s">
        <v>69</v>
      </c>
    </row>
    <row r="104" spans="1:1" x14ac:dyDescent="0.25">
      <c r="A104" s="1" t="s">
        <v>69</v>
      </c>
    </row>
    <row r="105" spans="1:1" x14ac:dyDescent="0.25">
      <c r="A105" s="1" t="s">
        <v>69</v>
      </c>
    </row>
    <row r="106" spans="1:1" x14ac:dyDescent="0.25">
      <c r="A106" s="1" t="s">
        <v>69</v>
      </c>
    </row>
    <row r="107" spans="1:1" x14ac:dyDescent="0.25">
      <c r="A107" s="1" t="s">
        <v>69</v>
      </c>
    </row>
    <row r="108" spans="1:1" x14ac:dyDescent="0.25">
      <c r="A108" s="1" t="s">
        <v>69</v>
      </c>
    </row>
    <row r="109" spans="1:1" x14ac:dyDescent="0.25">
      <c r="A109" s="1" t="s">
        <v>69</v>
      </c>
    </row>
    <row r="110" spans="1:1" x14ac:dyDescent="0.25">
      <c r="A110" s="1" t="s">
        <v>69</v>
      </c>
    </row>
    <row r="111" spans="1:1" x14ac:dyDescent="0.25">
      <c r="A111" s="1" t="s">
        <v>69</v>
      </c>
    </row>
    <row r="112" spans="1:1" x14ac:dyDescent="0.25">
      <c r="A112" s="1" t="s">
        <v>69</v>
      </c>
    </row>
    <row r="113" spans="1:1" x14ac:dyDescent="0.25">
      <c r="A113" s="1" t="s">
        <v>69</v>
      </c>
    </row>
    <row r="114" spans="1:1" x14ac:dyDescent="0.25">
      <c r="A114" s="1" t="s">
        <v>69</v>
      </c>
    </row>
    <row r="115" spans="1:1" x14ac:dyDescent="0.25">
      <c r="A115" s="1" t="s">
        <v>69</v>
      </c>
    </row>
    <row r="116" spans="1:1" x14ac:dyDescent="0.25">
      <c r="A116" s="1" t="s">
        <v>69</v>
      </c>
    </row>
    <row r="117" spans="1:1" x14ac:dyDescent="0.25">
      <c r="A117" s="1" t="s">
        <v>69</v>
      </c>
    </row>
    <row r="118" spans="1:1" x14ac:dyDescent="0.25">
      <c r="A118" s="1" t="s">
        <v>69</v>
      </c>
    </row>
    <row r="119" spans="1:1" x14ac:dyDescent="0.25">
      <c r="A119" s="1" t="s">
        <v>69</v>
      </c>
    </row>
    <row r="120" spans="1:1" x14ac:dyDescent="0.25">
      <c r="A120" s="1" t="s">
        <v>69</v>
      </c>
    </row>
    <row r="121" spans="1:1" x14ac:dyDescent="0.25">
      <c r="A121" s="1" t="s">
        <v>69</v>
      </c>
    </row>
    <row r="122" spans="1:1" x14ac:dyDescent="0.25">
      <c r="A122" s="1" t="s">
        <v>69</v>
      </c>
    </row>
    <row r="123" spans="1:1" x14ac:dyDescent="0.25">
      <c r="A123" s="1" t="s">
        <v>69</v>
      </c>
    </row>
    <row r="124" spans="1:1" x14ac:dyDescent="0.25">
      <c r="A124" s="1" t="s">
        <v>69</v>
      </c>
    </row>
    <row r="125" spans="1:1" x14ac:dyDescent="0.25">
      <c r="A125" s="1" t="s">
        <v>69</v>
      </c>
    </row>
    <row r="126" spans="1:1" x14ac:dyDescent="0.25">
      <c r="A126" s="1" t="s">
        <v>69</v>
      </c>
    </row>
    <row r="127" spans="1:1" x14ac:dyDescent="0.25">
      <c r="A127" s="1" t="s">
        <v>69</v>
      </c>
    </row>
    <row r="128" spans="1:1" x14ac:dyDescent="0.25">
      <c r="A128" s="1" t="s">
        <v>69</v>
      </c>
    </row>
    <row r="129" spans="1:1" x14ac:dyDescent="0.25">
      <c r="A129" s="1" t="s">
        <v>69</v>
      </c>
    </row>
    <row r="130" spans="1:1" x14ac:dyDescent="0.25">
      <c r="A130" s="1" t="s">
        <v>69</v>
      </c>
    </row>
    <row r="131" spans="1:1" x14ac:dyDescent="0.25">
      <c r="A131" s="1" t="s">
        <v>69</v>
      </c>
    </row>
    <row r="132" spans="1:1" x14ac:dyDescent="0.25">
      <c r="A132" s="1" t="s">
        <v>69</v>
      </c>
    </row>
    <row r="133" spans="1:1" x14ac:dyDescent="0.25">
      <c r="A133" s="1" t="s">
        <v>69</v>
      </c>
    </row>
    <row r="134" spans="1:1" x14ac:dyDescent="0.25">
      <c r="A134" s="1" t="s">
        <v>69</v>
      </c>
    </row>
    <row r="135" spans="1:1" x14ac:dyDescent="0.25">
      <c r="A135" s="1" t="s">
        <v>69</v>
      </c>
    </row>
    <row r="136" spans="1:1" x14ac:dyDescent="0.25">
      <c r="A136" s="1" t="s">
        <v>69</v>
      </c>
    </row>
    <row r="137" spans="1:1" x14ac:dyDescent="0.25">
      <c r="A137" s="1" t="s">
        <v>69</v>
      </c>
    </row>
    <row r="138" spans="1:1" x14ac:dyDescent="0.25">
      <c r="A138" s="1" t="s">
        <v>69</v>
      </c>
    </row>
    <row r="139" spans="1:1" x14ac:dyDescent="0.25">
      <c r="A139" s="1" t="s">
        <v>69</v>
      </c>
    </row>
    <row r="140" spans="1:1" x14ac:dyDescent="0.25">
      <c r="A140" s="1" t="s">
        <v>69</v>
      </c>
    </row>
    <row r="141" spans="1:1" x14ac:dyDescent="0.25">
      <c r="A141" s="1" t="s">
        <v>69</v>
      </c>
    </row>
    <row r="142" spans="1:1" x14ac:dyDescent="0.25">
      <c r="A142" s="1" t="s">
        <v>69</v>
      </c>
    </row>
    <row r="143" spans="1:1" x14ac:dyDescent="0.25">
      <c r="A143" s="1" t="s">
        <v>69</v>
      </c>
    </row>
    <row r="144" spans="1:1" x14ac:dyDescent="0.25">
      <c r="A144" s="1" t="s">
        <v>69</v>
      </c>
    </row>
    <row r="145" spans="1:1" x14ac:dyDescent="0.25">
      <c r="A145" s="1" t="s">
        <v>69</v>
      </c>
    </row>
    <row r="146" spans="1:1" x14ac:dyDescent="0.25">
      <c r="A146" s="1" t="s">
        <v>69</v>
      </c>
    </row>
    <row r="147" spans="1:1" x14ac:dyDescent="0.25">
      <c r="A147" s="1" t="s">
        <v>69</v>
      </c>
    </row>
    <row r="148" spans="1:1" x14ac:dyDescent="0.25">
      <c r="A148" s="1" t="s">
        <v>69</v>
      </c>
    </row>
    <row r="149" spans="1:1" x14ac:dyDescent="0.25">
      <c r="A149" s="1" t="s">
        <v>69</v>
      </c>
    </row>
    <row r="150" spans="1:1" x14ac:dyDescent="0.25">
      <c r="A150" s="1" t="s">
        <v>69</v>
      </c>
    </row>
    <row r="151" spans="1:1" x14ac:dyDescent="0.25">
      <c r="A151" s="1" t="s">
        <v>69</v>
      </c>
    </row>
    <row r="152" spans="1:1" x14ac:dyDescent="0.25">
      <c r="A152" s="1" t="s">
        <v>69</v>
      </c>
    </row>
    <row r="153" spans="1:1" x14ac:dyDescent="0.25">
      <c r="A153" s="1" t="s">
        <v>69</v>
      </c>
    </row>
    <row r="154" spans="1:1" x14ac:dyDescent="0.25">
      <c r="A154" s="1" t="s">
        <v>69</v>
      </c>
    </row>
    <row r="155" spans="1:1" x14ac:dyDescent="0.25">
      <c r="A155" s="1" t="s">
        <v>69</v>
      </c>
    </row>
    <row r="156" spans="1:1" x14ac:dyDescent="0.25">
      <c r="A156" s="1" t="s">
        <v>69</v>
      </c>
    </row>
    <row r="157" spans="1:1" x14ac:dyDescent="0.25">
      <c r="A157" s="1" t="s">
        <v>69</v>
      </c>
    </row>
    <row r="158" spans="1:1" x14ac:dyDescent="0.25">
      <c r="A158" s="1" t="s">
        <v>69</v>
      </c>
    </row>
    <row r="159" spans="1:1" x14ac:dyDescent="0.25">
      <c r="A159" s="1" t="s">
        <v>69</v>
      </c>
    </row>
    <row r="160" spans="1:1" x14ac:dyDescent="0.25">
      <c r="A160" s="1" t="s">
        <v>69</v>
      </c>
    </row>
    <row r="161" spans="1:1" x14ac:dyDescent="0.25">
      <c r="A161" s="1" t="s">
        <v>69</v>
      </c>
    </row>
    <row r="162" spans="1:1" x14ac:dyDescent="0.25">
      <c r="A162" s="1" t="s">
        <v>69</v>
      </c>
    </row>
    <row r="163" spans="1:1" x14ac:dyDescent="0.25">
      <c r="A163" s="1" t="s">
        <v>69</v>
      </c>
    </row>
    <row r="164" spans="1:1" x14ac:dyDescent="0.25">
      <c r="A164" s="1" t="s">
        <v>69</v>
      </c>
    </row>
    <row r="165" spans="1:1" x14ac:dyDescent="0.25">
      <c r="A165" s="1" t="s">
        <v>69</v>
      </c>
    </row>
    <row r="166" spans="1:1" x14ac:dyDescent="0.25">
      <c r="A166" s="1" t="s">
        <v>69</v>
      </c>
    </row>
    <row r="167" spans="1:1" x14ac:dyDescent="0.25">
      <c r="A167" s="1" t="s">
        <v>69</v>
      </c>
    </row>
    <row r="168" spans="1:1" x14ac:dyDescent="0.25">
      <c r="A168" s="1" t="s">
        <v>69</v>
      </c>
    </row>
    <row r="169" spans="1:1" x14ac:dyDescent="0.25">
      <c r="A169" s="1" t="s">
        <v>69</v>
      </c>
    </row>
    <row r="170" spans="1:1" x14ac:dyDescent="0.25">
      <c r="A170" s="1" t="s">
        <v>69</v>
      </c>
    </row>
    <row r="171" spans="1:1" x14ac:dyDescent="0.25">
      <c r="A171" s="1" t="s">
        <v>69</v>
      </c>
    </row>
    <row r="172" spans="1:1" x14ac:dyDescent="0.25">
      <c r="A172" s="1" t="s">
        <v>69</v>
      </c>
    </row>
    <row r="173" spans="1:1" x14ac:dyDescent="0.25">
      <c r="A173" s="1" t="s">
        <v>69</v>
      </c>
    </row>
    <row r="174" spans="1:1" x14ac:dyDescent="0.25">
      <c r="A174" s="1" t="s">
        <v>69</v>
      </c>
    </row>
    <row r="175" spans="1:1" x14ac:dyDescent="0.25">
      <c r="A175" s="1" t="s">
        <v>69</v>
      </c>
    </row>
    <row r="176" spans="1:1" x14ac:dyDescent="0.25">
      <c r="A176" s="1" t="s">
        <v>69</v>
      </c>
    </row>
    <row r="177" spans="1:1" x14ac:dyDescent="0.25">
      <c r="A177" s="1" t="s">
        <v>69</v>
      </c>
    </row>
    <row r="178" spans="1:1" x14ac:dyDescent="0.25">
      <c r="A178" s="1" t="s">
        <v>69</v>
      </c>
    </row>
    <row r="179" spans="1:1" x14ac:dyDescent="0.25">
      <c r="A179" s="1" t="s">
        <v>69</v>
      </c>
    </row>
    <row r="180" spans="1:1" x14ac:dyDescent="0.25">
      <c r="A180" s="1" t="s">
        <v>69</v>
      </c>
    </row>
    <row r="181" spans="1:1" x14ac:dyDescent="0.25">
      <c r="A181" s="1" t="s">
        <v>69</v>
      </c>
    </row>
    <row r="182" spans="1:1" x14ac:dyDescent="0.25">
      <c r="A182" s="1" t="s">
        <v>69</v>
      </c>
    </row>
    <row r="183" spans="1:1" x14ac:dyDescent="0.25">
      <c r="A183" s="1" t="s">
        <v>69</v>
      </c>
    </row>
    <row r="184" spans="1:1" x14ac:dyDescent="0.25">
      <c r="A184" s="1" t="s">
        <v>69</v>
      </c>
    </row>
    <row r="185" spans="1:1" x14ac:dyDescent="0.25">
      <c r="A185" s="1" t="s">
        <v>69</v>
      </c>
    </row>
    <row r="186" spans="1:1" x14ac:dyDescent="0.25">
      <c r="A186" s="1" t="s">
        <v>69</v>
      </c>
    </row>
    <row r="187" spans="1:1" x14ac:dyDescent="0.25">
      <c r="A187" s="1" t="s">
        <v>69</v>
      </c>
    </row>
    <row r="188" spans="1:1" x14ac:dyDescent="0.25">
      <c r="A188" s="1" t="s">
        <v>69</v>
      </c>
    </row>
    <row r="189" spans="1:1" x14ac:dyDescent="0.25">
      <c r="A189" s="1" t="s">
        <v>69</v>
      </c>
    </row>
    <row r="190" spans="1:1" x14ac:dyDescent="0.25">
      <c r="A190" s="1" t="s">
        <v>69</v>
      </c>
    </row>
    <row r="191" spans="1:1" x14ac:dyDescent="0.25">
      <c r="A191" s="1" t="s">
        <v>69</v>
      </c>
    </row>
    <row r="192" spans="1:1" x14ac:dyDescent="0.25">
      <c r="A192" s="1" t="s">
        <v>69</v>
      </c>
    </row>
    <row r="193" spans="1:1" x14ac:dyDescent="0.25">
      <c r="A193" s="1" t="s">
        <v>69</v>
      </c>
    </row>
    <row r="194" spans="1:1" x14ac:dyDescent="0.25">
      <c r="A194" s="1" t="s">
        <v>69</v>
      </c>
    </row>
    <row r="195" spans="1:1" x14ac:dyDescent="0.25">
      <c r="A195" s="1" t="s">
        <v>69</v>
      </c>
    </row>
    <row r="196" spans="1:1" x14ac:dyDescent="0.25">
      <c r="A196" s="1" t="s">
        <v>69</v>
      </c>
    </row>
    <row r="197" spans="1:1" x14ac:dyDescent="0.25">
      <c r="A197" s="1" t="s">
        <v>69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</vt:lpstr>
      <vt:lpstr>Création Actu</vt:lpstr>
      <vt:lpstr>Listes déroulantes</vt:lpstr>
    </vt:vector>
  </TitlesOfParts>
  <Company>MONEXT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Alexia LATAL (Externe)</dc:creator>
  <cp:lastModifiedBy>Theodoros ZAMPETOGLOU (externe)</cp:lastModifiedBy>
  <dcterms:created xsi:type="dcterms:W3CDTF">2021-07-01T14:22:55Z</dcterms:created>
  <dcterms:modified xsi:type="dcterms:W3CDTF">2021-09-14T13:36:44Z</dcterms:modified>
</cp:coreProperties>
</file>