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fileserver\Conix\Partage libre\Monext\22_Documentation Puit\TRAITEMENTS HORIZONTAUX\CASHOUT\"/>
    </mc:Choice>
  </mc:AlternateContent>
  <xr:revisionPtr revIDLastSave="0" documentId="13_ncr:1_{65391CDD-1626-41D5-856B-CB0BF987B4E0}" xr6:coauthVersionLast="47" xr6:coauthVersionMax="47" xr10:uidLastSave="{00000000-0000-0000-0000-000000000000}"/>
  <bookViews>
    <workbookView xWindow="-108" yWindow="-108" windowWidth="23256" windowHeight="12576" activeTab="3" xr2:uid="{00000000-000D-0000-FFFF-FFFF00000000}"/>
  </bookViews>
  <sheets>
    <sheet name="Versionning" sheetId="33" r:id="rId1"/>
    <sheet name="CASHOUT" sheetId="1" r:id="rId2"/>
    <sheet name="A" sheetId="19" r:id="rId3"/>
    <sheet name="B" sheetId="10" r:id="rId4"/>
    <sheet name="C" sheetId="7" r:id="rId5"/>
    <sheet name="DHJ" sheetId="4" r:id="rId6"/>
    <sheet name="E post VMC" sheetId="26" r:id="rId7"/>
    <sheet name="E annexe" sheetId="21" r:id="rId8"/>
    <sheet name="F" sheetId="11" r:id="rId9"/>
    <sheet name="G" sheetId="14" r:id="rId10"/>
    <sheet name="I" sheetId="20" r:id="rId11"/>
    <sheet name="K" sheetId="27" r:id="rId12"/>
    <sheet name="L" sheetId="25" r:id="rId13"/>
    <sheet name="L_Details" sheetId="30" r:id="rId14"/>
    <sheet name="M_frais_trim_bnpp" sheetId="28" r:id="rId15"/>
    <sheet name="M_Details" sheetId="32" r:id="rId16"/>
    <sheet name="old_E" sheetId="12" state="hidden" r:id="rId17"/>
    <sheet name="Feuil1" sheetId="15" state="hidden" r:id="rId18"/>
    <sheet name="Feuil2" sheetId="16" state="hidden" r:id="rId19"/>
    <sheet name="Feuil3" sheetId="17" state="hidden" r:id="rId20"/>
  </sheets>
  <externalReferences>
    <externalReference r:id="rId21"/>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33" l="1"/>
  <c r="G10" i="33"/>
  <c r="G6" i="33"/>
  <c r="A9" i="28"/>
  <c r="E16" i="28" s="1"/>
  <c r="E17" i="32"/>
  <c r="B1" i="32"/>
  <c r="E16" i="25"/>
  <c r="E17" i="30" l="1"/>
  <c r="B1" i="30"/>
  <c r="E20" i="28" l="1"/>
  <c r="E23" i="28"/>
  <c r="F1" i="28" l="1"/>
  <c r="E16" i="27" l="1"/>
  <c r="E14" i="27"/>
  <c r="B1" i="27"/>
  <c r="E18" i="25"/>
  <c r="B1" i="25" l="1"/>
  <c r="B1" i="20" l="1"/>
  <c r="G1" i="7" l="1"/>
  <c r="F1" i="10"/>
  <c r="F1" i="19"/>
  <c r="E27" i="19"/>
  <c r="G1" i="14"/>
  <c r="G27" i="19" l="1"/>
  <c r="A8" i="19" l="1"/>
  <c r="E47" i="16" l="1"/>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46" i="16"/>
  <c r="G25" i="10" l="1"/>
  <c r="E25" i="10" l="1"/>
  <c r="D75" i="15" l="1"/>
  <c r="E75" i="15"/>
  <c r="D59" i="15"/>
  <c r="E59" i="15"/>
  <c r="D60" i="15"/>
  <c r="E60" i="15"/>
  <c r="D61" i="15"/>
  <c r="E61" i="15"/>
  <c r="D62" i="15"/>
  <c r="E62" i="15"/>
  <c r="D63" i="15"/>
  <c r="E63" i="15"/>
  <c r="D64" i="15"/>
  <c r="E64" i="15"/>
  <c r="D65" i="15"/>
  <c r="E65" i="15"/>
  <c r="D66" i="15"/>
  <c r="E66" i="15"/>
  <c r="D67" i="15"/>
  <c r="E67" i="15"/>
  <c r="D68" i="15"/>
  <c r="E68" i="15"/>
  <c r="D69" i="15"/>
  <c r="E69" i="15"/>
  <c r="D70" i="15"/>
  <c r="E70" i="15"/>
  <c r="D71" i="15"/>
  <c r="E71" i="15"/>
  <c r="D72" i="15"/>
  <c r="E72" i="15"/>
  <c r="D73" i="15"/>
  <c r="E73" i="15"/>
  <c r="D74" i="15"/>
  <c r="E74" i="15"/>
  <c r="E51" i="15"/>
  <c r="E52" i="15"/>
  <c r="E53" i="15"/>
  <c r="E54" i="15"/>
  <c r="E55" i="15"/>
  <c r="E56" i="15"/>
  <c r="E57" i="15"/>
  <c r="E58" i="15"/>
  <c r="D51" i="15"/>
  <c r="D52" i="15"/>
  <c r="D53" i="15"/>
  <c r="D54" i="15"/>
  <c r="D55" i="15"/>
  <c r="D56" i="15"/>
  <c r="D57" i="15"/>
  <c r="D58" i="15"/>
  <c r="D50" i="15"/>
  <c r="E50" i="15"/>
  <c r="E2" i="15"/>
  <c r="E3" i="15"/>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1" i="15"/>
  <c r="D3" i="15"/>
  <c r="D4" i="15"/>
  <c r="D5" i="15"/>
  <c r="D6" i="15"/>
  <c r="D7"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2" i="15"/>
  <c r="D1" i="15"/>
  <c r="G34" i="4"/>
  <c r="E34" i="4"/>
</calcChain>
</file>

<file path=xl/sharedStrings.xml><?xml version="1.0" encoding="utf-8"?>
<sst xmlns="http://schemas.openxmlformats.org/spreadsheetml/2006/main" count="3549" uniqueCount="1551">
  <si>
    <t>Descriptif</t>
  </si>
  <si>
    <t>Fichier source cité dans la spéc</t>
  </si>
  <si>
    <t>Flux identifié dans l'étude</t>
  </si>
  <si>
    <t>Relevé de compte Fonctionnement</t>
  </si>
  <si>
    <t>A</t>
  </si>
  <si>
    <t>Valider que les impayés RT et les frais impayés sont correctement imputés aux comptes de l’EP</t>
  </si>
  <si>
    <t>Valider que les flux impayés sont correctement imputés aux comptes de l’EP</t>
  </si>
  <si>
    <t>B</t>
  </si>
  <si>
    <t>Impayés RT</t>
  </si>
  <si>
    <t>Impayés</t>
  </si>
  <si>
    <t>C</t>
  </si>
  <si>
    <t>Couverture réglementaire</t>
  </si>
  <si>
    <t>Nom</t>
  </si>
  <si>
    <t>ID Contrôle</t>
  </si>
  <si>
    <t xml:space="preserve">Mouvements sur les Créances générés par la couverture réglementaire </t>
  </si>
  <si>
    <t>Compte de fonctionnement Total mouvements créances (Débit)</t>
  </si>
  <si>
    <t>Fichier des impayés RT (SI Monext)</t>
  </si>
  <si>
    <t>Relevé de compte Règlement</t>
  </si>
  <si>
    <t>Compte de paiement</t>
  </si>
  <si>
    <t>Compte de règlement</t>
  </si>
  <si>
    <t>Compte de fonctionnement</t>
  </si>
  <si>
    <t>Solde Compte de paiement avant et après passage de la couverture réglementaire</t>
  </si>
  <si>
    <t>Compte de règlement Total mouvements créances (Crédit)</t>
  </si>
  <si>
    <t>D</t>
  </si>
  <si>
    <t>Nature du contrôle</t>
  </si>
  <si>
    <t>agrégation au niveau commerçant
Vérification multi source</t>
  </si>
  <si>
    <t>Nom du flux</t>
  </si>
  <si>
    <t>Valider que le compte de paiement reflète les positions des comptes de règlement et compte de cantonnement après la dernière vacation de la journée.</t>
  </si>
  <si>
    <t>Compte de paiement fin de journée</t>
  </si>
  <si>
    <t>Relevé de compte de cantonnement</t>
  </si>
  <si>
    <t>Relevé de compte de règlement</t>
  </si>
  <si>
    <t>Soustraction, égalité
Compte de paiement – compte de règlement – compte de cantonnement =0</t>
  </si>
  <si>
    <t>E</t>
  </si>
  <si>
    <t>Financement ARKEA</t>
  </si>
  <si>
    <t>agrégation, soustraction, égalité
Compte de règlement (total transactions) - compte de fonctionnement (Interchange) = financement ARKEA</t>
  </si>
  <si>
    <t>Valider que le financement ARKEA est correctement imputé aux comptes de l’EP</t>
  </si>
  <si>
    <t>F</t>
  </si>
  <si>
    <t>Virements Entrants</t>
  </si>
  <si>
    <t>Valider que tous les virements entrants (RVE) depuis la dernière vacation financière sont correctement imputés aux comptes EP</t>
  </si>
  <si>
    <t>Virement Entrant Compte de règlement = Fichier RVE Arkéa=mouvements Virements entrant sur compte de paiement</t>
  </si>
  <si>
    <t>G</t>
  </si>
  <si>
    <t>Valider l’imputation des commissions sur les comptes de l’EP</t>
  </si>
  <si>
    <t>Commissions calculées (étape 1bis de la vacation règlement transaction)</t>
  </si>
  <si>
    <t>Par remise : 
1-	Total commissions sur compte de règlement (Dbt) - Total Commissions calculées =0
2-	Total commissions sur compte de fonctionnement (Cdt) - Total Commissions calculées  =0</t>
  </si>
  <si>
    <t>Commissions</t>
  </si>
  <si>
    <t>Valider que le compte de paiement reflète les positions des Compte de règlement et compte de cantonnement avant de valider la vacation financière.</t>
  </si>
  <si>
    <t>Compte de paiement - compte de règlement - compte de cantonnement =0</t>
  </si>
  <si>
    <t>I</t>
  </si>
  <si>
    <t>Virement Externe</t>
  </si>
  <si>
    <t>Valider :
-	le montant du virement externe
-	Que le compte de paiement commerçant est en statut OK</t>
  </si>
  <si>
    <t>Solde compte de cantonnement avant vacation financière + montant mouvement du compte de cantonnement (étape 4 bis de la vacation financière) = compte de cantonnement</t>
  </si>
  <si>
    <t>Compte de paiement avant la vacation financière</t>
  </si>
  <si>
    <t>Compte de paiement – compte de cantonnement = Virement externe
Les comptes de paiement éligibles au virement externe doivent être en statut OK</t>
  </si>
  <si>
    <t>Validation des positions bancaires post Virement Externe</t>
  </si>
  <si>
    <t>Contrôler les positions des comptes de l’EP après enregistrement du virement externe, afin d’être en capacité de le relancer dans la journée en cas d’incident (VSOT ou Target 2)</t>
  </si>
  <si>
    <t>Contrôles : attention à déclencher ce traitement à la suite de la vacation financière + positionnement débit SCT en compte
Compte de règlement après enregistrement du virement externe =0
Compte de cantonnement après enregistrement du virement interne = Compte de paiement</t>
  </si>
  <si>
    <t>J</t>
  </si>
  <si>
    <t>Compte de paiement avant vacation financière</t>
  </si>
  <si>
    <t>Solde du Compte de règlement après enregistrement du virement externe</t>
  </si>
  <si>
    <t>Solde du compte de cantonnement après enregistrement du virement interne</t>
  </si>
  <si>
    <t>Virements Externes en attente de validation</t>
  </si>
  <si>
    <t>Statut Paiement par commerçant OK ou KO</t>
  </si>
  <si>
    <t>Compte de paiement servant de base entrée vacation financière (9h ?)</t>
  </si>
  <si>
    <t>Fichier du financement ARKEA</t>
  </si>
  <si>
    <t>Relevé de compte de fonctionnement</t>
  </si>
  <si>
    <t>Relevé de compte de paiement</t>
  </si>
  <si>
    <t>Relevé du compte de règlement</t>
  </si>
  <si>
    <t>CB2C MBA</t>
  </si>
  <si>
    <t>nouveau</t>
  </si>
  <si>
    <t>Fichier flux définancement d’ARKEA (Fichier d'impayé ARKEA)</t>
  </si>
  <si>
    <t>CB2C MBA (Impayés)</t>
  </si>
  <si>
    <t>CB2C MBA (Impayés Back-Office)</t>
  </si>
  <si>
    <t>nouveau (idem A)</t>
  </si>
  <si>
    <t>Voir avec Mikael SOLA si le cas est prévu</t>
  </si>
  <si>
    <t>manquant appels API ARKEA sur comptes de paiement commercant</t>
  </si>
  <si>
    <t>A recalculer</t>
  </si>
  <si>
    <t>Contrôler le montant des créances comptabilisées lorsque les comptes de paiement commerçants sont débiteurs suite à l’imputation des impayés.
APRES CHAQUE VACATION IMPAYES, EVT DU MOTEUR ENVOYE A KAFKA
POUR LANCER LES CONTROLES S'ASSURER QUE LES DONNEES SONT DISPO, UN EVT FIN DE VACATION</t>
  </si>
  <si>
    <t>Compte de paiement après la dernière vacation de la journée, 16h dans un 1er temps - ne pas tenir compte des 16h tournera plusieurs fois par jour</t>
  </si>
  <si>
    <t>nouveau (idem A/B)</t>
  </si>
  <si>
    <t>RVE reçu d’ARKEA (RVE = Relevé des Virements Entrants)</t>
  </si>
  <si>
    <t>Nouveau, pas vu lors de l'étude</t>
  </si>
  <si>
    <t>H (H=D)</t>
  </si>
  <si>
    <t>moteur</t>
  </si>
  <si>
    <t>Description</t>
  </si>
  <si>
    <t>Vérifier que les impayés et frais (présent dans le flux) qui sont finalement pris en charge par Monext, après analyse du back-office, se retrouvent bien sur les comptes :
Crédit sur le compte de paiement commerçant
Crédit sur le compte de règlement
Débit sur le compte de fonctionnement</t>
  </si>
  <si>
    <t>l'inverse du contrôle A, on vérifie que les impayés et frais sont bien :
Débiter du compte de paiement commerçant
Débiter du compte de règlement
Créditer sur compte de fonctionnement</t>
  </si>
  <si>
    <t>Après la vacation créance on vérifie ce qui a été calculé par le moteur
Solde du compte de paiement avant vacation créance=Solde du compte de paiement après la vacation créance - créance
et que les créances ont été créditées au compte de règlement et débitées du compte de fonctionnement</t>
  </si>
  <si>
    <t>Contrôle phare chez Monext  
le compte de paiement du commerçant =( Compte de règlement + Compte de cantonnement) du commercant</t>
  </si>
  <si>
    <t>Même contrôle que D à un moment différent</t>
  </si>
  <si>
    <t>Contrôle de cohérence entre fichier des virments entrants et mouvement sur le compte de paiement du commercant, et sur le compte de règlement</t>
  </si>
  <si>
    <t>Comparaison entre les résultats des vacations règlement qui calcule les commissions et les mouvements:
Total de commissions sur compte de règlement (débit)=Total des commissions calculées
Total des commissions sur compte de focntionnement (Cdt) = Total des commissions calculées</t>
  </si>
  <si>
    <t>Au niveau commerçant : 
Compte de paiement - compte de cantonnement = Virement externe
Ellibgibilté virement externe(flag dans référentiel commerçant)</t>
  </si>
  <si>
    <t>Compte de règlement après enregistrement du virement =0 (enregistrement du virement = évènement dans KAFKA)
Compte de cantonnement après enregistrement du virement interne = Compte de paiement</t>
  </si>
  <si>
    <t>REFCOM</t>
  </si>
  <si>
    <t>SELECT</t>
  </si>
  <si>
    <t>FLUX</t>
  </si>
  <si>
    <t>WHERE</t>
  </si>
  <si>
    <t>REFCOM|MJCM-EP-MOTIF IN (" ","1")</t>
  </si>
  <si>
    <t>MREPVAC</t>
  </si>
  <si>
    <t>Compte de cantonnement</t>
  </si>
  <si>
    <t>champs HBASE</t>
  </si>
  <si>
    <t>where HBASE</t>
  </si>
  <si>
    <t>MOTIF IN (" ","1")</t>
  </si>
  <si>
    <t>start-vacation.type="vacation-technique"
and yyyyMMdd de start-vacation.timestamp=yyyyMMdd de sysdate
and HH24 de start-vacation.timestamp IN (18,19)</t>
  </si>
  <si>
    <t>NA</t>
  </si>
  <si>
    <t>acAcntId
acBal</t>
  </si>
  <si>
    <t>TE56235696 </t>
  </si>
  <si>
    <t>DL02920961</t>
  </si>
  <si>
    <t>DL02920965</t>
  </si>
  <si>
    <t>MREPVAC|get-account-balance/accountId|value
MREPVAC|get-account-balance/balance|value</t>
  </si>
  <si>
    <t>correlation id (identifiant d'une vacation) de l'événement start-vacation le plus récent
MREPVAC|start-vacation|Correlation ID
MREPVAC|start-vacation|timestamp</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</si>
  <si>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t>
  </si>
  <si>
    <t>HEURE D'EXECUTION</t>
  </si>
  <si>
    <t>NOM DU CONTRÔLE</t>
  </si>
  <si>
    <t>OBJET DU CONTRÔLE</t>
  </si>
  <si>
    <t>ETAPES</t>
  </si>
  <si>
    <t>8h30</t>
  </si>
  <si>
    <t>MREPVAC
vacation impayés</t>
  </si>
  <si>
    <t>MREPVAC
vacation technique</t>
  </si>
  <si>
    <r>
      <t xml:space="preserve">corrId
</t>
    </r>
    <r>
      <rPr>
        <sz val="11"/>
        <rFont val="Calibri"/>
        <family val="2"/>
        <scheme val="minor"/>
      </rPr>
      <t>timestamp</t>
    </r>
  </si>
  <si>
    <t>MREPVAC|get-account-balance/accountId|value NOT IN ("DL02920961","DL02920965","TE56235696")</t>
  </si>
  <si>
    <t>acAcntId
acBal
timestamp
corrId</t>
  </si>
  <si>
    <t>trAcntId
trCcy
trValue</t>
  </si>
  <si>
    <t>TE56235696</t>
  </si>
  <si>
    <r>
      <rPr>
        <b/>
        <sz val="11"/>
        <color theme="1"/>
        <rFont val="Calibri"/>
        <family val="2"/>
        <scheme val="minor"/>
      </rPr>
      <t>Etape 4</t>
    </r>
    <r>
      <rPr>
        <sz val="11"/>
        <color theme="1"/>
        <rFont val="Calibri"/>
        <family val="2"/>
        <scheme val="minor"/>
      </rPr>
      <t xml:space="preserve"> : récupérer les mouvements de couverture réglementatire sur le compte de fonctionnement</t>
    </r>
  </si>
  <si>
    <r>
      <rPr>
        <b/>
        <sz val="11"/>
        <color theme="1"/>
        <rFont val="Calibri"/>
        <family val="2"/>
        <scheme val="minor"/>
      </rPr>
      <t xml:space="preserve">Etape 2 </t>
    </r>
    <r>
      <rPr>
        <sz val="11"/>
        <color theme="1"/>
        <rFont val="Calibri"/>
        <family val="2"/>
        <scheme val="minor"/>
      </rPr>
      <t>: récupérer l'identifiant de la vacation technique la plus récente parmi celles de 18h et 19h</t>
    </r>
  </si>
  <si>
    <r>
      <rPr>
        <b/>
        <sz val="11"/>
        <color theme="1"/>
        <rFont val="Calibri"/>
        <family val="2"/>
        <scheme val="minor"/>
      </rPr>
      <t xml:space="preserve">Etape 1 </t>
    </r>
    <r>
      <rPr>
        <sz val="11"/>
        <color theme="1"/>
        <rFont val="Calibri"/>
        <family val="2"/>
        <scheme val="minor"/>
      </rPr>
      <t>: récupérer les commerçants (SIRET, Raison sociale, Compte de paiement) pour lesquels le contrat peut recevoir des flux</t>
    </r>
  </si>
  <si>
    <t>Etape 3.acBal - Etape 1.MTROLL
WHERE Etape 3.acAcntId=Etape 1.IDCPCM</t>
  </si>
  <si>
    <t>source</t>
  </si>
  <si>
    <t>uid</t>
  </si>
  <si>
    <t>correlationId</t>
  </si>
  <si>
    <t>timestamp</t>
  </si>
  <si>
    <t>jourCashOut</t>
  </si>
  <si>
    <t>name</t>
  </si>
  <si>
    <t>vacation</t>
  </si>
  <si>
    <t>CASHOUT</t>
  </si>
  <si>
    <t>financiere</t>
  </si>
  <si>
    <t>yyyy-MM-dd du jour</t>
  </si>
  <si>
    <t>Etape 1.REFCOM|MJCM-EP-PLADR1</t>
  </si>
  <si>
    <t>Etape 1.REFCOM|MJCM-EP-IDCPCM 
=Etape 3.MREPVAC|get-account-balance/accountId|value</t>
  </si>
  <si>
    <t>Etape 1.REFCOM|MJCM-EP-IDPV</t>
  </si>
  <si>
    <t>Etape 1.REFCOM|MJCM-EP-IDCPCM</t>
  </si>
  <si>
    <t>Etape 3.MREPVAC|get-account-balance/balance|value</t>
  </si>
  <si>
    <t>Etape 1.REFCOM|MJCM-EP-INSOCK</t>
  </si>
  <si>
    <t>Etape 1.REFCOM|MJCM-EP-MT-ROLL</t>
  </si>
  <si>
    <t>Etape 4.cashOutTheorique</t>
  </si>
  <si>
    <t>A réception d'un événement de fin de vacation impayé</t>
  </si>
  <si>
    <t>KAFKA</t>
  </si>
  <si>
    <t>start-vacation/globalTransaction.amount.currency
start-vacation/globalTransaction.amount.value
start-vacation/globalTransaction.transactionDate</t>
  </si>
  <si>
    <t>n</t>
  </si>
  <si>
    <t>m</t>
  </si>
  <si>
    <r>
      <rPr>
        <b/>
        <sz val="11"/>
        <color theme="1"/>
        <rFont val="Calibri"/>
        <family val="2"/>
        <scheme val="minor"/>
      </rPr>
      <t>Global</t>
    </r>
    <r>
      <rPr>
        <sz val="11"/>
        <color theme="1"/>
        <rFont val="Calibri"/>
        <family val="2"/>
        <scheme val="minor"/>
      </rPr>
      <t xml:space="preserve">
FIToFICstmrCdtTrf/GrpHdr/NbOfTxs
FIToFICstmrCdtTrf/GrpHdr/TtlIntrBkSttlmAmt
FIToFICstmrCdtTrf/GrpHdr/TtlIntrBkSttlmAmt.Ccy
FIToFICstmrCdtTrf/GrpHdr/IntrBkSttlmDt</t>
    </r>
  </si>
  <si>
    <t>reglement-virement</t>
  </si>
  <si>
    <t>trAcntId
trCcy
trValue
trTransDt
timestamp
correlationId</t>
  </si>
  <si>
    <t>MOTIF IN (" ","1"), le dernier enregistrement pour chaque commerçant</t>
  </si>
  <si>
    <r>
      <t xml:space="preserve">MREPVAC|get-account-transactions/accountId.value
MREPVAC|get-account-transactions/transactions.value.id
MREPVAC|get-account-transactions/transaction.value.label
MREPVAC|get-account-transactions/transaction.value.currency
MREPVAC|get-account-transactions/transaction.value.value
MREPVAC|get-account-transactions/transaction.transactionDate
</t>
    </r>
    <r>
      <rPr>
        <b/>
        <sz val="11"/>
        <color theme="1"/>
        <rFont val="Calibri"/>
        <family val="2"/>
        <scheme val="minor"/>
      </rPr>
      <t>Si nous récupérons plusieurs transactions par accountId, il faudra les sommer.</t>
    </r>
  </si>
  <si>
    <t>Vérifier que le règlement lié à un fichier de virement entrant correspond aux montants indiqué dans le fichier.</t>
  </si>
  <si>
    <t>1-n</t>
  </si>
  <si>
    <t>accountId</t>
  </si>
  <si>
    <t>raisonSociale</t>
  </si>
  <si>
    <t>siret</t>
  </si>
  <si>
    <r>
      <rPr>
        <b/>
        <sz val="11"/>
        <color theme="1"/>
        <rFont val="Calibri"/>
        <family val="2"/>
        <scheme val="minor"/>
      </rPr>
      <t>Global</t>
    </r>
    <r>
      <rPr>
        <sz val="11"/>
        <color theme="1"/>
        <rFont val="Calibri"/>
        <family val="2"/>
        <scheme val="minor"/>
      </rPr>
      <t xml:space="preserve">
nbOfTxs
ctrlSum
hCcy
hIntSetDt</t>
    </r>
  </si>
  <si>
    <r>
      <rPr>
        <b/>
        <sz val="11"/>
        <color theme="1"/>
        <rFont val="Calibri"/>
        <family val="2"/>
        <scheme val="minor"/>
      </rPr>
      <t>Pour chaque virement</t>
    </r>
    <r>
      <rPr>
        <sz val="11"/>
        <color theme="1"/>
        <rFont val="Calibri"/>
        <family val="2"/>
        <scheme val="minor"/>
      </rPr>
      <t xml:space="preserve">
reqExecDt
eTEId
txId
instdAmtCy
instdAmt
cdtrIban
</t>
    </r>
  </si>
  <si>
    <r>
      <rPr>
        <b/>
        <sz val="11"/>
        <color theme="1"/>
        <rFont val="Calibri"/>
        <family val="2"/>
        <scheme val="minor"/>
      </rPr>
      <t>Etape 4-a</t>
    </r>
    <r>
      <rPr>
        <sz val="11"/>
        <color theme="1"/>
        <rFont val="Calibri"/>
        <family val="2"/>
        <scheme val="minor"/>
      </rPr>
      <t xml:space="preserve"> :Fichier RVE Arkéa. Récupérer et sommer les enregistrements du fichier SCTIncoming référencé dans l’événement start-vacation-reglement-virements. 
</t>
    </r>
  </si>
  <si>
    <r>
      <rPr>
        <b/>
        <sz val="11"/>
        <color theme="1"/>
        <rFont val="Calibri"/>
        <family val="2"/>
        <scheme val="minor"/>
      </rPr>
      <t>Etape 3</t>
    </r>
    <r>
      <rPr>
        <sz val="11"/>
        <color theme="1"/>
        <rFont val="Calibri"/>
        <family val="2"/>
        <scheme val="minor"/>
      </rPr>
      <t xml:space="preserve"> : Virement Entrant Compte de règlement. Pour l’événement start-vacation-reglement-virements, paramètre GlobalTransaction sur le compte de règlement, amount/value.
</t>
    </r>
  </si>
  <si>
    <r>
      <rPr>
        <b/>
        <sz val="11"/>
        <color theme="1"/>
        <rFont val="Calibri"/>
        <family val="2"/>
        <scheme val="minor"/>
      </rPr>
      <t>Etape 2</t>
    </r>
    <r>
      <rPr>
        <sz val="11"/>
        <color theme="1"/>
        <rFont val="Calibri"/>
        <family val="2"/>
        <scheme val="minor"/>
      </rPr>
      <t xml:space="preserve"> : mouvements Virements entrant sur compte de paiement depuis la vacation reglement virement entrant
</t>
    </r>
  </si>
  <si>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t>
    </r>
  </si>
  <si>
    <r>
      <rPr>
        <b/>
        <sz val="11"/>
        <rFont val="Calibri"/>
        <family val="2"/>
        <scheme val="minor"/>
      </rPr>
      <t>Etape  0</t>
    </r>
    <r>
      <rPr>
        <sz val="11"/>
        <rFont val="Calibri"/>
        <family val="2"/>
        <scheme val="minor"/>
      </rPr>
      <t xml:space="preserve"> : réception dans Kafka d'un événement de fin de vacation de reglement-virement-entrant</t>
    </r>
  </si>
  <si>
    <r>
      <rPr>
        <b/>
        <sz val="11"/>
        <color theme="1"/>
        <rFont val="Calibri"/>
        <family val="2"/>
        <scheme val="minor"/>
      </rPr>
      <t>Etape 4-b :</t>
    </r>
    <r>
      <rPr>
        <sz val="11"/>
        <color theme="1"/>
        <rFont val="Calibri"/>
        <family val="2"/>
        <scheme val="minor"/>
      </rPr>
      <t xml:space="preserve">Fichier RVE Arkéa. Récupérer et sommer les enregistrements du fichier SCTIncoming référencé dans l’événement start-vacation-reglement-virements. 
</t>
    </r>
  </si>
  <si>
    <r>
      <rPr>
        <b/>
        <sz val="11"/>
        <color theme="1"/>
        <rFont val="Calibri"/>
        <family val="2"/>
        <scheme val="minor"/>
      </rPr>
      <t>Pour chaque virement</t>
    </r>
    <r>
      <rPr>
        <sz val="11"/>
        <color theme="1"/>
        <rFont val="Calibri"/>
        <family val="2"/>
        <scheme val="minor"/>
      </rPr>
      <t xml:space="preserve">
FIToFICstmrCdtTrf/GrpHdr/IntrBkSttlmDt
FIToFICstmrCdtTrf/CdtTrfTxInf/PmtId/EndToEndId
FIToFICstmrCdtTrf/CdtTrfTxInf/PmtId/TxId
FIToFICstmrCdtTrf/CdtTrfTxInf/IntrBkSttlmAmt.Ccy
FIToFICstmrCdtTrf/CdtTrfTxInf/IntrBkSttlmAmt
FIToFICstmrCdtTrf/CdtTrfTxInf/CdtrAcct/Id/IBAN</t>
    </r>
  </si>
  <si>
    <t>Récupère le correlationId de la vacation dans l'événement de fin</t>
  </si>
  <si>
    <t>Etape 3.start-vacation/globalTransaction.amount.value</t>
  </si>
  <si>
    <t>timestamp du jour</t>
  </si>
  <si>
    <t>Somme(Etape 4-b.instdAmt)</t>
  </si>
  <si>
    <t>Compte(Etape 4-b.eTEId)</t>
  </si>
  <si>
    <t>Etape 4-a.FIToFICstmrCdtTrf/GrpHdr/TtlIntrBkSttlmAmt</t>
  </si>
  <si>
    <t>Etape 4-a.FIToFICstmrCdtTrf/GrpHdr/NbOfTxs</t>
  </si>
  <si>
    <r>
      <rPr>
        <b/>
        <sz val="11"/>
        <color theme="1"/>
        <rFont val="Calibri"/>
        <family val="2"/>
        <scheme val="minor"/>
      </rPr>
      <t>Etape 3 :</t>
    </r>
    <r>
      <rPr>
        <sz val="11"/>
        <color theme="1"/>
        <rFont val="Calibri"/>
        <family val="2"/>
        <scheme val="minor"/>
      </rPr>
      <t xml:space="preserve"> récupérer les mouvements des frais d'interchange sur le compte de fonctionnement</t>
    </r>
  </si>
  <si>
    <t>MREPVAC.RowKey like yyyyMMdd|Etape 2-a.CorrelationId|START*</t>
  </si>
  <si>
    <r>
      <rPr>
        <b/>
        <sz val="11"/>
        <color theme="1"/>
        <rFont val="Calibri"/>
        <family val="2"/>
        <scheme val="minor"/>
      </rPr>
      <t xml:space="preserve">Etape 2-a </t>
    </r>
    <r>
      <rPr>
        <sz val="11"/>
        <color theme="1"/>
        <rFont val="Calibri"/>
        <family val="2"/>
        <scheme val="minor"/>
      </rPr>
      <t>: 
Récupérer les correlationId des vacations de type reglement de transactions</t>
    </r>
  </si>
  <si>
    <r>
      <rPr>
        <b/>
        <sz val="11"/>
        <color theme="1"/>
        <rFont val="Calibri"/>
        <family val="2"/>
        <scheme val="minor"/>
      </rPr>
      <t>Etape 4</t>
    </r>
    <r>
      <rPr>
        <sz val="11"/>
        <color theme="1"/>
        <rFont val="Calibri"/>
        <family val="2"/>
        <scheme val="minor"/>
      </rPr>
      <t xml:space="preserve"> : CREMBA , sommer par siret et remise les montants bruts euros et les montants des commissions d'interchange, les montants des commissions commerçants</t>
    </r>
  </si>
  <si>
    <t>Date de modification</t>
  </si>
  <si>
    <t>CREMBA</t>
  </si>
  <si>
    <r>
      <rPr>
        <b/>
        <sz val="11"/>
        <color theme="1"/>
        <rFont val="Calibri"/>
        <family val="2"/>
        <scheme val="minor"/>
      </rPr>
      <t>Etape 5-a</t>
    </r>
    <r>
      <rPr>
        <sz val="11"/>
        <color theme="1"/>
        <rFont val="Calibri"/>
        <family val="2"/>
        <scheme val="minor"/>
      </rPr>
      <t xml:space="preserve"> : contrôle global</t>
    </r>
  </si>
  <si>
    <r>
      <rPr>
        <b/>
        <sz val="11"/>
        <color theme="1"/>
        <rFont val="Calibri"/>
        <family val="2"/>
        <scheme val="minor"/>
      </rPr>
      <t>Etape 5-b</t>
    </r>
    <r>
      <rPr>
        <sz val="11"/>
        <color theme="1"/>
        <rFont val="Calibri"/>
        <family val="2"/>
        <scheme val="minor"/>
      </rPr>
      <t xml:space="preserve"> : contrôle global</t>
    </r>
  </si>
  <si>
    <r>
      <rPr>
        <b/>
        <sz val="11"/>
        <color theme="1"/>
        <rFont val="Calibri"/>
        <family val="2"/>
        <scheme val="minor"/>
      </rPr>
      <t xml:space="preserve">Etape 5-c </t>
    </r>
    <r>
      <rPr>
        <sz val="11"/>
        <color theme="1"/>
        <rFont val="Calibri"/>
        <family val="2"/>
        <scheme val="minor"/>
      </rPr>
      <t>: contrôle commerçant</t>
    </r>
  </si>
  <si>
    <r>
      <rPr>
        <b/>
        <sz val="11"/>
        <color theme="1"/>
        <rFont val="Calibri"/>
        <family val="2"/>
        <scheme val="minor"/>
      </rPr>
      <t>Etape 6</t>
    </r>
    <r>
      <rPr>
        <sz val="11"/>
        <color theme="1"/>
        <rFont val="Calibri"/>
        <family val="2"/>
        <scheme val="minor"/>
      </rPr>
      <t xml:space="preserve"> : préparation des données</t>
    </r>
  </si>
  <si>
    <t>create-account-transaction/transaction.value.value
create-account-transaction/accountId.value
create-account-transaction/transaction.value.label</t>
  </si>
  <si>
    <t>trValue
trAcntId
trLabel</t>
  </si>
  <si>
    <t xml:space="preserve">
trAcntId
trId
trLabel
trCcy
trValue
trTransDt</t>
  </si>
  <si>
    <r>
      <rPr>
        <b/>
        <sz val="11"/>
        <color theme="1"/>
        <rFont val="Calibri"/>
        <family val="2"/>
        <scheme val="minor"/>
      </rPr>
      <t xml:space="preserve">Etape 2-d </t>
    </r>
    <r>
      <rPr>
        <sz val="11"/>
        <color theme="1"/>
        <rFont val="Calibri"/>
        <family val="2"/>
        <scheme val="minor"/>
      </rPr>
      <t>: 
Récupérer les correlationId des vacations technique</t>
    </r>
  </si>
  <si>
    <t>VACATIONS.RowKey like "yyyyMMdd*"
AND type="technique"
+ prendre la plus récente</t>
  </si>
  <si>
    <t>start-vacation.correlationId
start-vacation.timestamp</t>
  </si>
  <si>
    <t>corrId
timestamp</t>
  </si>
  <si>
    <r>
      <rPr>
        <b/>
        <sz val="11"/>
        <color theme="1"/>
        <rFont val="Calibri"/>
        <family val="2"/>
        <scheme val="minor"/>
      </rPr>
      <t>E-H = 0 (cf Spéc CASHOUT)</t>
    </r>
    <r>
      <rPr>
        <sz val="11"/>
        <color theme="1"/>
        <rFont val="Calibri"/>
        <family val="2"/>
        <scheme val="minor"/>
      </rPr>
      <t xml:space="preserve">
Somme des transactions brutes dans le CREMBA - Mouvement de règlement Arkea sur le compte de Règlement=0
</t>
    </r>
    <r>
      <rPr>
        <b/>
        <sz val="11"/>
        <color rgb="FF7030A0"/>
        <rFont val="Calibri"/>
        <family val="2"/>
        <scheme val="minor"/>
      </rPr>
      <t>controleTransacBrReglement</t>
    </r>
    <r>
      <rPr>
        <sz val="11"/>
        <color theme="1"/>
        <rFont val="Calibri"/>
        <family val="2"/>
        <scheme val="minor"/>
      </rPr>
      <t>=Somme(Etape 4.sMtBrESiret)
 - Etape 2-b.start-vacation/globalTransaction.amount.value</t>
    </r>
  </si>
  <si>
    <r>
      <rPr>
        <b/>
        <sz val="11"/>
        <color theme="1"/>
        <rFont val="Calibri"/>
        <family val="2"/>
        <scheme val="minor"/>
      </rPr>
      <t>E - L = 0 (cf Spéc CASHOUT)</t>
    </r>
    <r>
      <rPr>
        <sz val="11"/>
        <color theme="1"/>
        <rFont val="Calibri"/>
        <family val="2"/>
        <scheme val="minor"/>
      </rPr>
      <t xml:space="preserve">
Somme des transactions brutes dans le CREMBA - Mouvement sur CP = 0
</t>
    </r>
    <r>
      <rPr>
        <b/>
        <sz val="11"/>
        <color rgb="FF7030A0"/>
        <rFont val="Calibri"/>
        <family val="2"/>
        <scheme val="minor"/>
      </rPr>
      <t>controleTransacBrCp</t>
    </r>
    <r>
      <rPr>
        <sz val="11"/>
        <color theme="1"/>
        <rFont val="Calibri"/>
        <family val="2"/>
        <scheme val="minor"/>
      </rPr>
      <t xml:space="preserve">=Etape 4.sMtBrESiret - Etape 2-c.create-account-transaction/transaction.value.value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4.CREMBA|ZSIRET=Etape 1.REFCOM|MJCM-EP-IDPV
</t>
    </r>
  </si>
  <si>
    <t>Valider que les commissions calculées par le moteur sont bien impactées sur les différents comptes de l'EP, règlement (débit), fonctionnement (crédit) et les compte de paiement des clients (débit).
NB : il y a deux vacations de reglement de transactions par jour pour le scheme CB, les 100 (débit proteur) et les 102 (crédit porteur).
Donc il faut répéter les étapes 2 fois, et produire 2 JSON différents.</t>
  </si>
  <si>
    <t>listeCommercants:</t>
  </si>
  <si>
    <t>listeCommercants</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</si>
  <si>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 listeCommercants est un tableau contenant les détails du contrôle par commerçant.</t>
  </si>
  <si>
    <t>typeControle</t>
  </si>
  <si>
    <t>controleSomme</t>
  </si>
  <si>
    <t>2019-06-11T17:05:00Z</t>
  </si>
  <si>
    <t>true</t>
  </si>
  <si>
    <t>0.0</t>
  </si>
  <si>
    <t>32625641900010</t>
  </si>
  <si>
    <t>HOTEL ST CHRIST</t>
  </si>
  <si>
    <t>1A2345678</t>
  </si>
  <si>
    <t>controle</t>
  </si>
  <si>
    <t>300.0</t>
  </si>
  <si>
    <t>Etape 2.MREPVAC|start-vacation|timestamp</t>
  </si>
  <si>
    <t>1345.28</t>
  </si>
  <si>
    <t>1000.0</t>
  </si>
  <si>
    <t>345.28</t>
  </si>
  <si>
    <t>soldeDate</t>
  </si>
  <si>
    <t>soldeReglement</t>
  </si>
  <si>
    <t>soldeCantonnement</t>
  </si>
  <si>
    <t>sommeCP</t>
  </si>
  <si>
    <t>100 : CEOPE=Z0, CDOPEI=FAC</t>
  </si>
  <si>
    <t xml:space="preserve">zsiret
idrem
mtttcitr
</t>
  </si>
  <si>
    <t>CASHOUT,</t>
  </si>
  <si>
    <t>G_d6e15128-dfa1-11e9-9fab-7c2a3123212b_2019-11-06T19:00:00Z,</t>
  </si>
  <si>
    <t>2019-11-07,</t>
  </si>
  <si>
    <t>G,</t>
  </si>
  <si>
    <t>2019-06-11T17:05:00Z,</t>
  </si>
  <si>
    <t>Commissions,</t>
  </si>
  <si>
    <t>Type</t>
  </si>
  <si>
    <t>Exemple</t>
  </si>
  <si>
    <t>mapping</t>
  </si>
  <si>
    <t>champ JSON</t>
  </si>
  <si>
    <t>500.25,</t>
  </si>
  <si>
    <t>0.0,</t>
  </si>
  <si>
    <t>true,</t>
  </si>
  <si>
    <t>ALTO GUSTO,</t>
  </si>
  <si>
    <t>1A789654,</t>
  </si>
  <si>
    <t>CB,</t>
  </si>
  <si>
    <t>200.0,</t>
  </si>
  <si>
    <t>81854672300011,</t>
  </si>
  <si>
    <t>totalCommCF</t>
  </si>
  <si>
    <t>totalCommCR</t>
  </si>
  <si>
    <t>totalCommCP</t>
  </si>
  <si>
    <t>controleCommVacCF</t>
  </si>
  <si>
    <t>controleCommVacCR</t>
  </si>
  <si>
    <t>controleCommVacCP</t>
  </si>
  <si>
    <t>resControleCommVacCF</t>
  </si>
  <si>
    <t>resControleCommVacCR</t>
  </si>
  <si>
    <t>resControleCommVacCP</t>
  </si>
  <si>
    <t>listeCommercants.siret</t>
  </si>
  <si>
    <t>listeCommercants.raisonSociale</t>
  </si>
  <si>
    <t>listeCommercants.accountId</t>
  </si>
  <si>
    <t>listeCommercants.scheme</t>
  </si>
  <si>
    <t>listeCommercants.commCoVac</t>
  </si>
  <si>
    <t>listeCommercants.commCoCP</t>
  </si>
  <si>
    <t>listeCommercants.controleCommCoVacCP</t>
  </si>
  <si>
    <t>listeCommercants.resControleCommCoVacCP</t>
  </si>
  <si>
    <t xml:space="preserve"> {"type"</t>
  </si>
  <si>
    <t xml:space="preserve"> "keyword"},</t>
  </si>
  <si>
    <t xml:space="preserve">      "uid"</t>
  </si>
  <si>
    <t xml:space="preserve">      "dateCashOut"</t>
  </si>
  <si>
    <t>{"type"</t>
  </si>
  <si>
    <t xml:space="preserve">      "name"</t>
  </si>
  <si>
    <t xml:space="preserve">      "correlationId"</t>
  </si>
  <si>
    <t xml:space="preserve">      "timestamp"</t>
  </si>
  <si>
    <t xml:space="preserve">      "typeControle"</t>
  </si>
  <si>
    <t xml:space="preserve">      "vacation"</t>
  </si>
  <si>
    <t xml:space="preserve">      "typeCalcul"</t>
  </si>
  <si>
    <t xml:space="preserve">      "sommeCpAutorise"</t>
  </si>
  <si>
    <t xml:space="preserve"> "double"},</t>
  </si>
  <si>
    <t xml:space="preserve">      "sommeRrAutorise"</t>
  </si>
  <si>
    <t xml:space="preserve">      "sommeCashOutTheorique"</t>
  </si>
  <si>
    <t xml:space="preserve">      "sommeCpNonAutorise"</t>
  </si>
  <si>
    <t xml:space="preserve">      "sommeRrNonAutorise"</t>
  </si>
  <si>
    <t xml:space="preserve">      "sommeCashOutTheoriqueNonAutorise"</t>
  </si>
  <si>
    <t xml:space="preserve">      "sommeCP"</t>
  </si>
  <si>
    <t xml:space="preserve">      "soldeCantonnement"</t>
  </si>
  <si>
    <t xml:space="preserve">      "soldeReglement"</t>
  </si>
  <si>
    <t xml:space="preserve">      "soldeDate"</t>
  </si>
  <si>
    <t xml:space="preserve">      "mvtReglement"</t>
  </si>
  <si>
    <t xml:space="preserve">      "mvtFonctionnement"</t>
  </si>
  <si>
    <t xml:space="preserve">      "controle"</t>
  </si>
  <si>
    <t xml:space="preserve"> "boolean"},</t>
  </si>
  <si>
    <t xml:space="preserve">      "controleSomme"</t>
  </si>
  <si>
    <t xml:space="preserve">      "controleCpFonctionnement"</t>
  </si>
  <si>
    <t xml:space="preserve">      "controleCpReglement"</t>
  </si>
  <si>
    <t xml:space="preserve">      "controleTransacBrReglement"</t>
  </si>
  <si>
    <t xml:space="preserve">      "controleInterCreInterFonc"</t>
  </si>
  <si>
    <t xml:space="preserve">      "controleTransacBrCp"</t>
  </si>
  <si>
    <t xml:space="preserve">      "controleCommVacCF"</t>
  </si>
  <si>
    <t xml:space="preserve">      "controleCommVacCR"</t>
  </si>
  <si>
    <t xml:space="preserve">      "controleCommVacCP"</t>
  </si>
  <si>
    <t xml:space="preserve">      "resControleCommVacCF"</t>
  </si>
  <si>
    <t xml:space="preserve">      "resControleCommVacCR"</t>
  </si>
  <si>
    <t xml:space="preserve">      "resControleCommVacCP"</t>
  </si>
  <si>
    <t xml:space="preserve">      "resControleCpFonctionnement"</t>
  </si>
  <si>
    <t xml:space="preserve">      "resControleCpReglement"</t>
  </si>
  <si>
    <t xml:space="preserve">      "totalCommVac"</t>
  </si>
  <si>
    <t xml:space="preserve">      "totalCommCF"</t>
  </si>
  <si>
    <t xml:space="preserve">      "totalCommCR"</t>
  </si>
  <si>
    <t xml:space="preserve">      "totalCommCP"</t>
  </si>
  <si>
    <t xml:space="preserve">      "totalTrButMba"</t>
  </si>
  <si>
    <t xml:space="preserve">      "totalInterchangeMba"</t>
  </si>
  <si>
    <t xml:space="preserve">      "totalCoComMba"</t>
  </si>
  <si>
    <t xml:space="preserve">      "totalTrBrutCR"</t>
  </si>
  <si>
    <t xml:space="preserve">      "totalInterchangeCF"</t>
  </si>
  <si>
    <t xml:space="preserve">      "totalTrBrutCP"</t>
  </si>
  <si>
    <t xml:space="preserve">      "totalSoldeCpAvant"</t>
  </si>
  <si>
    <t xml:space="preserve">      "totalSoldeCpApres"</t>
  </si>
  <si>
    <t xml:space="preserve">      "totalMvtCreanceCp"</t>
  </si>
  <si>
    <t xml:space="preserve">      "source"</t>
  </si>
  <si>
    <t xml:space="preserve"> "siret"</t>
  </si>
  <si>
    <t xml:space="preserve">                  "raisonSociale"</t>
  </si>
  <si>
    <t xml:space="preserve">                  "accountId"</t>
  </si>
  <si>
    <t xml:space="preserve">                  "soldeCP"</t>
  </si>
  <si>
    <t xml:space="preserve">                  "soldeDebutVacation"</t>
  </si>
  <si>
    <t xml:space="preserve">                  "soldeFinVacation"</t>
  </si>
  <si>
    <t xml:space="preserve">                  "rollingReserve"</t>
  </si>
  <si>
    <t xml:space="preserve">                  "indicateurSortieCash"</t>
  </si>
  <si>
    <t xml:space="preserve">                  "cashOutTheorique"</t>
  </si>
  <si>
    <t xml:space="preserve">                  "nbVirement"</t>
  </si>
  <si>
    <t xml:space="preserve"> "integer"},</t>
  </si>
  <si>
    <t xml:space="preserve">                  "mvtCreanceCp"</t>
  </si>
  <si>
    <t xml:space="preserve">                  "montantFichierVirement"</t>
  </si>
  <si>
    <t xml:space="preserve">                  "montantMouvementCP"</t>
  </si>
  <si>
    <t xml:space="preserve">                  "scheme"</t>
  </si>
  <si>
    <t xml:space="preserve"> "short"},</t>
  </si>
  <si>
    <t xml:space="preserve">                  "totalTransacBrCp"</t>
  </si>
  <si>
    <t xml:space="preserve">                  "sMtBrESiret"</t>
  </si>
  <si>
    <t xml:space="preserve">                  "sInterESiret"</t>
  </si>
  <si>
    <t xml:space="preserve">                  "sCoComESiret"</t>
  </si>
  <si>
    <t xml:space="preserve">                  "controleTransacBrCp"</t>
  </si>
  <si>
    <t xml:space="preserve">                  "controleCreance"</t>
  </si>
  <si>
    <t xml:space="preserve">                  "controleCommCoVacCP"</t>
  </si>
  <si>
    <t xml:space="preserve">                  "resControleCreance"</t>
  </si>
  <si>
    <t xml:space="preserve">                  "resControleTransacBrCp"</t>
  </si>
  <si>
    <t xml:space="preserve">                  "commCoVac"</t>
  </si>
  <si>
    <t xml:space="preserve">                  "commCoCP"</t>
  </si>
  <si>
    <t xml:space="preserve">                  "resControleCommCoVacCP"</t>
  </si>
  <si>
    <t xml:space="preserve"> "boolean"}</t>
  </si>
  <si>
    <t>tableau</t>
  </si>
  <si>
    <t>timestamp de début du contrôle</t>
  </si>
  <si>
    <t>CB</t>
  </si>
  <si>
    <r>
      <t xml:space="preserve">create-account-transaction/transaction.value.value
create-account-transaction/accountId.value
</t>
    </r>
    <r>
      <rPr>
        <b/>
        <sz val="11"/>
        <color rgb="FF7030A0"/>
        <rFont val="Calibri"/>
        <family val="2"/>
        <scheme val="minor"/>
      </rPr>
      <t>coComVacCP=</t>
    </r>
    <r>
      <rPr>
        <sz val="11"/>
        <color theme="1"/>
        <rFont val="Calibri"/>
        <family val="2"/>
        <scheme val="minor"/>
      </rPr>
      <t>create-account-transaction/transaction.value.label</t>
    </r>
  </si>
  <si>
    <t>Etape 2-c.coComVacCP</t>
  </si>
  <si>
    <t>Etape 4.coComCR</t>
  </si>
  <si>
    <t>Etape 3.coComCF</t>
  </si>
  <si>
    <t>Somme(Etape 2-c.coComVacCP)</t>
  </si>
  <si>
    <t>Etape 2-b.coComSiretMBA</t>
  </si>
  <si>
    <t>Etape 5-c.controleCommCoVacCP</t>
  </si>
  <si>
    <t>Si Etape 5-c.controleCommCoVacCP &lt;&gt; 0 Alors false Sinon true</t>
  </si>
  <si>
    <t>Somme(Etape 2-b.coComSiretMBA)</t>
  </si>
  <si>
    <t>Etape 5-a.controleCommVacCF</t>
  </si>
  <si>
    <t>Si Etape 5-a.controleCommVacCF &lt;&gt; 0 Alors false Sinon true</t>
  </si>
  <si>
    <t>TABLEAU - attribut non valorisé</t>
  </si>
  <si>
    <t>Etape 5-b.controleCommVacCR</t>
  </si>
  <si>
    <t>Si Etape 5-b.controleCommVacCR &lt;&gt; 0 Alors false Sinon true</t>
  </si>
  <si>
    <t>Somme(Etape 5-c.controleCommVacCP)</t>
  </si>
  <si>
    <t>Si Somme(Etape 5-c.controleCommVacCP) &lt;&gt; 0 Alors false Sinon true</t>
  </si>
  <si>
    <t xml:space="preserve"> "date", "format":"date_time_no_millis"}</t>
  </si>
  <si>
    <t xml:space="preserve">"CASHOUT_G_"+Etape 2.start-vacation.correlationId+"_"+timestamp de la date/heure du contrôle </t>
  </si>
  <si>
    <t xml:space="preserve"> "date", "format":"yyyy-MM-dd"},</t>
  </si>
  <si>
    <t>Si (resControleCommVacCF is true ET  resControleCommVacCR is true ET resControleCommVacCP is true) Alors true Sinon false</t>
  </si>
  <si>
    <t>VACATION.RowKey like yyyyMMdd|*
AND vacTyp="vacation-technique"
Puis récupération du correlationId de la vacation la plus récente</t>
  </si>
  <si>
    <r>
      <rPr>
        <b/>
        <sz val="11"/>
        <color theme="1"/>
        <rFont val="Calibri"/>
        <family val="2"/>
        <scheme val="minor"/>
      </rPr>
      <t>Etape 3</t>
    </r>
    <r>
      <rPr>
        <sz val="11"/>
        <color theme="1"/>
        <rFont val="Calibri"/>
        <family val="2"/>
        <scheme val="minor"/>
      </rPr>
      <t xml:space="preserve"> : récupérer les soldes des compte de paiement</t>
    </r>
  </si>
  <si>
    <r>
      <rPr>
        <b/>
        <sz val="11"/>
        <color theme="1"/>
        <rFont val="Calibri"/>
        <family val="2"/>
        <scheme val="minor"/>
      </rPr>
      <t>Etape 4</t>
    </r>
    <r>
      <rPr>
        <sz val="11"/>
        <color theme="1"/>
        <rFont val="Calibri"/>
        <family val="2"/>
        <scheme val="minor"/>
      </rPr>
      <t xml:space="preserve"> : récupérer les soldes des comptes de règlement et de cantonnement</t>
    </r>
  </si>
  <si>
    <t>listeCommercants.soldeCP</t>
  </si>
  <si>
    <t>somme(Etape 3.MREPVAC|get-account-balance/balance|value)</t>
  </si>
  <si>
    <t>Etape 4.MREPVAC|get-account-balance/balance|value du compte de règlement where MREPVAC|get-account-balance/accountId|value=DL02920965</t>
  </si>
  <si>
    <t>timestamp du début du contrôle</t>
  </si>
  <si>
    <t>totalImpayesBrutsMBA</t>
  </si>
  <si>
    <t>totalInterchangeMBA</t>
  </si>
  <si>
    <t>totalImpayesBrutsCR</t>
  </si>
  <si>
    <t>totalFraisCR</t>
  </si>
  <si>
    <t>totalInterchangeCF</t>
  </si>
  <si>
    <t>totalFraisCF</t>
  </si>
  <si>
    <t>totalImpayesBrutsCP</t>
  </si>
  <si>
    <t>totalFraisCP</t>
  </si>
  <si>
    <t>resControleImpayesMBACRCP</t>
  </si>
  <si>
    <t>resControleInterchangeMBACF</t>
  </si>
  <si>
    <t>resControleFraisCRCFCP</t>
  </si>
  <si>
    <t>listeCommercants.impayesBrutsMBA</t>
  </si>
  <si>
    <t>listeCommercants.interchangeMBA</t>
  </si>
  <si>
    <t>listeCommercants.impayesCP</t>
  </si>
  <si>
    <t>listeCommercants.fraisCP</t>
  </si>
  <si>
    <t>listeCommercants.resControleImpayesMBACP</t>
  </si>
  <si>
    <t>{"type": "keyword"},</t>
  </si>
  <si>
    <t>{"type": "date", "format":"date_time_no_millis"},</t>
  </si>
  <si>
    <t>{"type": "date", "format":"yyyy-MM-dd"},</t>
  </si>
  <si>
    <t>{"type": "double"},</t>
  </si>
  <si>
    <t>{"type": "boolean"},</t>
  </si>
  <si>
    <t>Si 
   Etape 3.totalImpayesBrutsMBA=
   Etape 4-a.totalImpayesBrutsCR=
   Etape 6-a.totalImpayesBrutsCP 
Alors 
   true 
Sinon 
   false</t>
  </si>
  <si>
    <t>Etape 3.totalImpayesBrutsMBA</t>
  </si>
  <si>
    <t>Etape 4-a.totalImpayesBrutsCR</t>
  </si>
  <si>
    <t>Etape 6-a.totalImpayesBrutsCP</t>
  </si>
  <si>
    <t>Etape 6-b.totalFraisCP</t>
  </si>
  <si>
    <t>Etape 3.totalInterchangeMBA</t>
  </si>
  <si>
    <t>Etape 5-a.totalInterchangeCF</t>
  </si>
  <si>
    <t>Etape 5-b.totalFraisCF</t>
  </si>
  <si>
    <t>Si 
   Etape 3.totalInterchangeMBA=
   Etape 5-b.totalFraisCF
Alors 
   true 
Sinon 
   false</t>
  </si>
  <si>
    <t>Etape 4-b.totalFraisCR</t>
  </si>
  <si>
    <t>Si 
   Etape 4-b.totalFraisCR=
   Etape 5-b.totalFraisCF=
   Etape 6-b.totalFraisCP
Alors 
   true 
Sinon 
   false</t>
  </si>
  <si>
    <t>Somme(Etape 3.totalImpayesBrutsMBA) par Siret</t>
  </si>
  <si>
    <t>Somme(Etape 3.totalInterchangeMBA) par Siret</t>
  </si>
  <si>
    <t>Si 
   Somme(Etape 3.totalImpayesBrutsMBA) par Siret &lt;&gt; Etape 6-a.totalImpayesBrutsCP 
Alors 
    false 
Sinon 
   true</t>
  </si>
  <si>
    <t xml:space="preserve">"CASHOUT_B_"+Etape 2.MREPVAC|start-vacation|Correlation ID+"_"+timestamp de la date/heure du contrôle </t>
  </si>
  <si>
    <r>
      <rPr>
        <b/>
        <sz val="11"/>
        <color theme="1"/>
        <rFont val="Calibri"/>
        <family val="2"/>
        <scheme val="minor"/>
      </rPr>
      <t>Etape 4-a</t>
    </r>
    <r>
      <rPr>
        <sz val="11"/>
        <color theme="1"/>
        <rFont val="Calibri"/>
        <family val="2"/>
        <scheme val="minor"/>
      </rPr>
      <t>: Mouvement d'impayés sur le compte de règlement</t>
    </r>
  </si>
  <si>
    <t>Transactions du compte de fonctionnement
MREPVAC.RowKey like yyyyMMdd|Etape 2-a.correlationId|GACTR*
AND (trLabel like "COM R   500*" or trLabel like "FRREJ      CB*")
AND trAcntId="TE56235696"
AND corrId=Etape 2-d.corrId</t>
  </si>
  <si>
    <t>Idem Etape 4-a</t>
  </si>
  <si>
    <t>Transactions du compte de règlement
MREPVAC.RowKey like yyyyMMdd|Etape 2-a.correlationId|GACTR*
AND (trLabel like "COM R   500*" or trLabel like "FRREJ      CB*")
AND trAcntId="DL02920965"
AND corrId=Etape 2-d.corrId</t>
  </si>
  <si>
    <t>trValue
trAcntId</t>
  </si>
  <si>
    <t>totalInterchangeCF=create-account-transaction/transaction.value.value
create-account-transaction/accountId.value</t>
  </si>
  <si>
    <t>totalFraisCF=create-account-transaction/transaction.value.value
create-account-transaction/accountId.value</t>
  </si>
  <si>
    <t>totalFraisCP=create-account-transaction/transaction.value.value
create-account-transaction/accountId.value</t>
  </si>
  <si>
    <t>totalFraisCR=create-account-transaction/transaction.value.value
create-account-transaction/accountId.value</t>
  </si>
  <si>
    <t>totalImpayesBrutsCR=create-account-transaction/transaction.value.value
create-account-transaction/accountId.value</t>
  </si>
  <si>
    <r>
      <t xml:space="preserve">
Jointure </t>
    </r>
    <r>
      <rPr>
        <b/>
        <sz val="11"/>
        <color theme="1"/>
        <rFont val="Calibri"/>
        <family val="2"/>
        <scheme val="minor"/>
      </rPr>
      <t>COMMERCANTS</t>
    </r>
    <r>
      <rPr>
        <sz val="11"/>
        <color theme="1"/>
        <rFont val="Calibri"/>
        <family val="2"/>
        <scheme val="minor"/>
      </rPr>
      <t xml:space="preserve">
Il faut enrichir les informations des etape 3 à 6-b avec les informations des commerçants (étape 1), la jointure se fait sur l'identifiant du compte de paiement. REFCOM|MJCM-EP-IDCPCM de l'étape 1 et create-account-transaction/accountId.value
siret= REFCOM|MJCM-EP-IDPV (Etape 1)
raisonSociale=REFCOM|MJCM-EP-PLADR1 (Etape 1)
accountId=REFCOM|MJCM-EP-IDCPCM (Etape 1)</t>
    </r>
  </si>
  <si>
    <t>1250.0</t>
  </si>
  <si>
    <t>30.0</t>
  </si>
  <si>
    <t>5.0</t>
  </si>
  <si>
    <r>
      <t>MREPVAC.RowKey like yyyyMMdd|Etape 2.corrId|GA</t>
    </r>
    <r>
      <rPr>
        <sz val="11"/>
        <rFont val="Calibri"/>
        <family val="2"/>
        <scheme val="minor"/>
      </rPr>
      <t>CBL|</t>
    </r>
    <r>
      <rPr>
        <b/>
        <sz val="11"/>
        <rFont val="Calibri"/>
        <family val="2"/>
        <scheme val="minor"/>
      </rPr>
      <t>*</t>
    </r>
    <r>
      <rPr>
        <b/>
        <sz val="11"/>
        <color rgb="FFFF0000"/>
        <rFont val="Calibri"/>
        <family val="2"/>
        <scheme val="minor"/>
      </rPr>
      <t xml:space="preserve">
</t>
    </r>
    <r>
      <rPr>
        <b/>
        <sz val="11"/>
        <rFont val="Calibri"/>
        <family val="2"/>
        <scheme val="minor"/>
      </rPr>
      <t>AND acAcntId NOT IN ("DL02920965","DL02920961","TE56235696")</t>
    </r>
  </si>
  <si>
    <r>
      <t xml:space="preserve">
</t>
    </r>
    <r>
      <rPr>
        <b/>
        <sz val="11"/>
        <rFont val="Calibri"/>
        <family val="2"/>
        <scheme val="minor"/>
      </rPr>
      <t xml:space="preserve">COMMERCANTS
</t>
    </r>
    <r>
      <rPr>
        <sz val="11"/>
        <rFont val="Calibri"/>
        <family val="2"/>
        <scheme val="minor"/>
      </rPr>
      <t>Il faut enrichir les soldes des compte de paiement (étape 3) avec les informations des commerçants (étape 1), la jointure se fait sur l'identifiant du compte de paiement. REFCOM|MJCM-EP-IDCPCM de l'étape 1 et MREPVAC|get-account-balance/accountId|value de l'étape 3</t>
    </r>
    <r>
      <rPr>
        <b/>
        <sz val="11"/>
        <rFont val="Calibri"/>
        <family val="2"/>
        <scheme val="minor"/>
      </rPr>
      <t xml:space="preserve">
siret=</t>
    </r>
    <r>
      <rPr>
        <sz val="11"/>
        <rFont val="Calibri"/>
        <family val="2"/>
        <scheme val="minor"/>
      </rPr>
      <t xml:space="preserve"> REFCOM|MJCM-EP-IDPV (Etape 1)
</t>
    </r>
    <r>
      <rPr>
        <b/>
        <sz val="11"/>
        <rFont val="Calibri"/>
        <family val="2"/>
        <scheme val="minor"/>
      </rPr>
      <t>raisonSociale</t>
    </r>
    <r>
      <rPr>
        <sz val="11"/>
        <rFont val="Calibri"/>
        <family val="2"/>
        <scheme val="minor"/>
      </rPr>
      <t xml:space="preserve">=REFCOM|MJCM-EP-PLADR1 (Etape 1)
</t>
    </r>
    <r>
      <rPr>
        <b/>
        <sz val="11"/>
        <rFont val="Calibri"/>
        <family val="2"/>
        <scheme val="minor"/>
      </rPr>
      <t>accountId</t>
    </r>
    <r>
      <rPr>
        <sz val="11"/>
        <rFont val="Calibri"/>
        <family val="2"/>
        <scheme val="minor"/>
      </rPr>
      <t>=REFCOM|MJCM-EP-IDCPCM (Etape 1)</t>
    </r>
    <r>
      <rPr>
        <b/>
        <sz val="11"/>
        <rFont val="Calibri"/>
        <family val="2"/>
        <scheme val="minor"/>
      </rPr>
      <t/>
    </r>
  </si>
  <si>
    <t>Etape 4.MREPVAC|get-account-balance/balance|value du compte de cantonnement 
where MREPVAC|get-account-balance/accountId|value=DL02920961</t>
  </si>
  <si>
    <t>trAcntId
trValue</t>
  </si>
  <si>
    <r>
      <t xml:space="preserve">MREPVAC|get-account-transactions/accountId.value
MREPVAC|get-account-transactions/transaction.value.value
</t>
    </r>
    <r>
      <rPr>
        <b/>
        <sz val="11"/>
        <color theme="1"/>
        <rFont val="Calibri"/>
        <family val="2"/>
        <scheme val="minor"/>
      </rPr>
      <t>Si nous récupérons plusieurs transactions par accountId, il faudra les sommer.</t>
    </r>
  </si>
  <si>
    <t>MREPVAC|create-account-transaction/accountId|value
MREPVAC|create-account-transaction/transaction|value</t>
  </si>
  <si>
    <t xml:space="preserve">trAcntId
trValue
</t>
  </si>
  <si>
    <r>
      <t xml:space="preserve">
</t>
    </r>
    <r>
      <rPr>
        <b/>
        <sz val="11"/>
        <color theme="1"/>
        <rFont val="Calibri"/>
        <family val="2"/>
        <scheme val="minor"/>
      </rPr>
      <t xml:space="preserve">  "resControleCpReglement"</t>
    </r>
    <r>
      <rPr>
        <sz val="11"/>
        <color theme="1"/>
        <rFont val="Calibri"/>
        <family val="2"/>
        <scheme val="minor"/>
      </rPr>
      <t xml:space="preserve">:"=Si controleCpReglement=0 Alors 0 (OK) Sinon 1 (KO) - entre parenthèses l'interprétation que devra en faire le reporting
</t>
    </r>
    <r>
      <rPr>
        <b/>
        <sz val="11"/>
        <color theme="1"/>
        <rFont val="Calibri"/>
        <family val="2"/>
        <scheme val="minor"/>
      </rPr>
      <t xml:space="preserve">
COMMERCANTS</t>
    </r>
    <r>
      <rPr>
        <sz val="11"/>
        <color theme="1"/>
        <rFont val="Calibri"/>
        <family val="2"/>
        <scheme val="minor"/>
      </rPr>
      <t xml:space="preserve">
Il faut enrichir les soldes des compte de paiement (étape 3) avec les informations des commerçants (étape 1), la jointure se fait sur l'identifiant du compte de paiement. REFCOM|MJCM-EP-IDCPCM de l'étape 1 et MREPVAC|get-account-balance/accountId|value de l'étape 3
siret= REFCOM|MJCM-EP-IDPV (Etape 1)
raisonSociale=REFCOM|MJCM-EP-PLADR1 (Etape 1)
accountId=REFCOM|MJCM-EP-IDCPCM (Etape 1)</t>
    </r>
  </si>
  <si>
    <r>
      <rPr>
        <b/>
        <sz val="11"/>
        <color theme="1"/>
        <rFont val="Calibri"/>
        <family val="2"/>
        <scheme val="minor"/>
      </rPr>
      <t>Transactions du compte de règlement</t>
    </r>
    <r>
      <rPr>
        <sz val="11"/>
        <color theme="1"/>
        <rFont val="Calibri"/>
        <family val="2"/>
        <scheme val="minor"/>
      </rPr>
      <t xml:space="preserve">
MREPVAC.RowKey LIKE yyyyMMdd|corrIdTech|GACTR*
AND trAcntId="</t>
    </r>
    <r>
      <rPr>
        <b/>
        <sz val="11"/>
        <color rgb="FF00B050"/>
        <rFont val="Calibri"/>
        <family val="2"/>
        <scheme val="minor"/>
      </rPr>
      <t xml:space="preserve">DL02920965"
</t>
    </r>
    <r>
      <rPr>
        <sz val="11"/>
        <rFont val="Calibri"/>
        <family val="2"/>
        <scheme val="minor"/>
      </rPr>
      <t>AND trLabel like "CRREG*"</t>
    </r>
    <r>
      <rPr>
        <b/>
        <sz val="11"/>
        <color rgb="FF00B050"/>
        <rFont val="Calibri"/>
        <family val="2"/>
        <scheme val="minor"/>
      </rPr>
      <t xml:space="preserve">
</t>
    </r>
    <r>
      <rPr>
        <b/>
        <sz val="11"/>
        <color rgb="FFFF0000"/>
        <rFont val="Calibri"/>
        <family val="2"/>
        <scheme val="minor"/>
      </rPr>
      <t/>
    </r>
  </si>
  <si>
    <r>
      <rPr>
        <b/>
        <sz val="11"/>
        <color theme="1"/>
        <rFont val="Calibri"/>
        <family val="2"/>
        <scheme val="minor"/>
      </rPr>
      <t>Transactions du compte de fonctionnement</t>
    </r>
    <r>
      <rPr>
        <sz val="11"/>
        <color theme="1"/>
        <rFont val="Calibri"/>
        <family val="2"/>
        <scheme val="minor"/>
      </rPr>
      <t xml:space="preserve">
MREPVAC.RowKey LIKE yyyyMMdd|corrIdTech|GACTR*
AND trAcntId="</t>
    </r>
    <r>
      <rPr>
        <b/>
        <sz val="11"/>
        <color theme="9"/>
        <rFont val="Calibri"/>
        <family val="2"/>
        <scheme val="minor"/>
      </rPr>
      <t>TE56235696"</t>
    </r>
    <r>
      <rPr>
        <sz val="11"/>
        <color theme="1"/>
        <rFont val="Calibri"/>
        <family val="2"/>
        <scheme val="minor"/>
      </rPr>
      <t xml:space="preserve">
AND trLabel like "CRREG*"</t>
    </r>
  </si>
  <si>
    <r>
      <rPr>
        <b/>
        <sz val="11"/>
        <color theme="1"/>
        <rFont val="Calibri"/>
        <family val="2"/>
        <scheme val="minor"/>
      </rPr>
      <t xml:space="preserve">Etape 0 </t>
    </r>
    <r>
      <rPr>
        <sz val="11"/>
        <color theme="1"/>
        <rFont val="Calibri"/>
        <family val="2"/>
        <scheme val="minor"/>
      </rPr>
      <t>: Il peut y avoir aujourd'hui 2 vacations impayés par jour (une pour les opérations CB 100, et une autre pour les 102), demain ce sera n vacations car plsuieurs schemes. Donc nous devons faire une boucle sur les vacations</t>
    </r>
  </si>
  <si>
    <t>{</t>
  </si>
  <si>
    <t xml:space="preserve">    {</t>
  </si>
  <si>
    <t xml:space="preserve">    },</t>
  </si>
  <si>
    <t xml:space="preserve">    }</t>
  </si>
  <si>
    <t xml:space="preserve">  ]</t>
  </si>
  <si>
    <t>}</t>
  </si>
  <si>
    <t xml:space="preserve">  "source"</t>
  </si>
  <si>
    <t xml:space="preserve"> "CASHOUT",</t>
  </si>
  <si>
    <t xml:space="preserve">  "uid"</t>
  </si>
  <si>
    <t xml:space="preserve"> "C_d6e15128-dfa1-11e9-9fab-7c2a3123212b_2019-11-06T19</t>
  </si>
  <si>
    <t>00Z",</t>
  </si>
  <si>
    <t xml:space="preserve">  "jourCashOut"</t>
  </si>
  <si>
    <t xml:space="preserve"> "2019-12-10",</t>
  </si>
  <si>
    <t xml:space="preserve">  "name"</t>
  </si>
  <si>
    <t xml:space="preserve"> "C",</t>
  </si>
  <si>
    <t xml:space="preserve">  "techCorrelationId"</t>
  </si>
  <si>
    <t xml:space="preserve"> "d6e15128-dfa1-11e9-9fab-7c2a3123212b",</t>
  </si>
  <si>
    <t xml:space="preserve">  "impayeCorrelationId"</t>
  </si>
  <si>
    <t xml:space="preserve"> "d6e15128-abc1-12e9-9rem-7c2a1212121b",</t>
  </si>
  <si>
    <t xml:space="preserve">  "timestamp"</t>
  </si>
  <si>
    <t xml:space="preserve"> "2019-06-11T17</t>
  </si>
  <si>
    <t xml:space="preserve">  "typeControle"</t>
  </si>
  <si>
    <t xml:space="preserve"> "controle-couverture-reglementaire",</t>
  </si>
  <si>
    <t xml:space="preserve">  "vacation"</t>
  </si>
  <si>
    <t xml:space="preserve"> "impayes",</t>
  </si>
  <si>
    <t xml:space="preserve">  "totalSoldeCpAvant"</t>
  </si>
  <si>
    <t xml:space="preserve"> 10.0,</t>
  </si>
  <si>
    <t xml:space="preserve">  "totalSoldeCpApres"</t>
  </si>
  <si>
    <t xml:space="preserve"> 45.0,</t>
  </si>
  <si>
    <t xml:space="preserve">  "totalMvtCreanceCp"</t>
  </si>
  <si>
    <t xml:space="preserve"> 0.0,</t>
  </si>
  <si>
    <t xml:space="preserve">  "mvtReglement"</t>
  </si>
  <si>
    <t xml:space="preserve"> 1.0,</t>
  </si>
  <si>
    <t xml:space="preserve">  "mvtFonctionnement"</t>
  </si>
  <si>
    <t xml:space="preserve">  "controleCpFonctionnement"</t>
  </si>
  <si>
    <t xml:space="preserve"> 2.0,</t>
  </si>
  <si>
    <t xml:space="preserve">  "controleCpReglement"</t>
  </si>
  <si>
    <t xml:space="preserve"> 3.0,</t>
  </si>
  <si>
    <t xml:space="preserve">  "soldeDate"</t>
  </si>
  <si>
    <t xml:space="preserve"> "2019-12-10T11</t>
  </si>
  <si>
    <t xml:space="preserve">  "resControleCpFonctionnement"</t>
  </si>
  <si>
    <t xml:space="preserve"> true,</t>
  </si>
  <si>
    <t xml:space="preserve">  "resControleCpReglement"</t>
  </si>
  <si>
    <t xml:space="preserve">  "controleSomme"</t>
  </si>
  <si>
    <t xml:space="preserve">  "controle"</t>
  </si>
  <si>
    <t xml:space="preserve">  "listeCommercants"</t>
  </si>
  <si>
    <t xml:space="preserve"> [</t>
  </si>
  <si>
    <t xml:space="preserve">      "siret"</t>
  </si>
  <si>
    <t xml:space="preserve"> "81854672300011",</t>
  </si>
  <si>
    <t xml:space="preserve">      "raisonSociale"</t>
  </si>
  <si>
    <t xml:space="preserve"> "MONEXT",</t>
  </si>
  <si>
    <t xml:space="preserve">      "accountId"</t>
  </si>
  <si>
    <t xml:space="preserve"> "DC06983215",</t>
  </si>
  <si>
    <t xml:space="preserve">      "soldeDebutVacation"</t>
  </si>
  <si>
    <t xml:space="preserve"> 1000.0,</t>
  </si>
  <si>
    <t xml:space="preserve">      "soldeFinVacation"</t>
  </si>
  <si>
    <t xml:space="preserve">      "mvtCreanceCp"</t>
  </si>
  <si>
    <t xml:space="preserve"> 200.0,</t>
  </si>
  <si>
    <t xml:space="preserve">      "controleCreance"</t>
  </si>
  <si>
    <t xml:space="preserve">      "resControleCreance"</t>
  </si>
  <si>
    <t xml:space="preserve"> true</t>
  </si>
  <si>
    <t xml:space="preserve"> "32625641900010",</t>
  </si>
  <si>
    <t xml:space="preserve"> "OENODEPOT",</t>
  </si>
  <si>
    <t xml:space="preserve"> "1A234567",</t>
  </si>
  <si>
    <t>techCorrelationId</t>
  </si>
  <si>
    <t>impayeCorrelationId</t>
  </si>
  <si>
    <t>totalSoldeCpAvant</t>
  </si>
  <si>
    <t>totalSoldeCpApres</t>
  </si>
  <si>
    <t>totalMvtCreanceCp</t>
  </si>
  <si>
    <t>mvtReglement</t>
  </si>
  <si>
    <t>mvtFonctionnement</t>
  </si>
  <si>
    <t>controleCpFonctionnement</t>
  </si>
  <si>
    <t>controleCpReglement</t>
  </si>
  <si>
    <t>resControleCpFonctionnement</t>
  </si>
  <si>
    <t>resControleCpReglement</t>
  </si>
  <si>
    <t>listeCommercants.soldeDebutVacation</t>
  </si>
  <si>
    <t>listeCommercants.soldeFinVacation</t>
  </si>
  <si>
    <t>listeCommercants.mvtCreanceCp</t>
  </si>
  <si>
    <t>listeCommercants.controleCreance</t>
  </si>
  <si>
    <t>listeCommercants.resControleCreance</t>
  </si>
  <si>
    <t>2019-12-10T12:35:00Z</t>
  </si>
  <si>
    <t xml:space="preserve"> "Controle Couverture Reglementaire",</t>
  </si>
  <si>
    <t>"yyyy-MM-dd" du jour de contrôle+1 jour</t>
  </si>
  <si>
    <t>Etape 2.MREPVAC|start-vacation|Correlation ID</t>
  </si>
  <si>
    <r>
      <t xml:space="preserve">MREPVAC|get-account-balance/accountId|value
MREPVAC|get-account-balance/balance|value
MREPVAC|get-account-balance|timestamp
MREPVAC|get-account-balance|Correlation ID
</t>
    </r>
    <r>
      <rPr>
        <b/>
        <sz val="11"/>
        <color theme="1"/>
        <rFont val="Calibri"/>
        <family val="2"/>
        <scheme val="minor"/>
      </rPr>
      <t>Nous allons récupérer 2 soldes par compte les soldes les plus anciens sont les soldes en début de vacation, les soldes les plus récents sont les soldes en fin de vacation.</t>
    </r>
  </si>
  <si>
    <r>
      <rPr>
        <b/>
        <sz val="11"/>
        <color theme="1"/>
        <rFont val="Calibri"/>
        <family val="2"/>
        <scheme val="minor"/>
      </rPr>
      <t>Etape 8</t>
    </r>
    <r>
      <rPr>
        <sz val="11"/>
        <color theme="1"/>
        <rFont val="Calibri"/>
        <family val="2"/>
        <scheme val="minor"/>
      </rPr>
      <t xml:space="preserve"> : préparation des données</t>
    </r>
  </si>
  <si>
    <r>
      <rPr>
        <b/>
        <sz val="11"/>
        <color theme="1"/>
        <rFont val="Calibri"/>
        <family val="2"/>
        <scheme val="minor"/>
      </rPr>
      <t>Etape 7-a</t>
    </r>
    <r>
      <rPr>
        <sz val="11"/>
        <color theme="1"/>
        <rFont val="Calibri"/>
        <family val="2"/>
        <scheme val="minor"/>
      </rPr>
      <t xml:space="preserve"> : contrôles </t>
    </r>
  </si>
  <si>
    <r>
      <rPr>
        <b/>
        <sz val="11"/>
        <color theme="1"/>
        <rFont val="Calibri"/>
        <family val="2"/>
        <scheme val="minor"/>
      </rPr>
      <t>Etape 7-b</t>
    </r>
    <r>
      <rPr>
        <sz val="11"/>
        <color theme="1"/>
        <rFont val="Calibri"/>
        <family val="2"/>
        <scheme val="minor"/>
      </rPr>
      <t xml:space="preserve"> : contrôles </t>
    </r>
  </si>
  <si>
    <r>
      <rPr>
        <b/>
        <sz val="11"/>
        <color theme="1"/>
        <rFont val="Calibri"/>
        <family val="2"/>
        <scheme val="minor"/>
      </rPr>
      <t>Etape 7-c</t>
    </r>
    <r>
      <rPr>
        <sz val="11"/>
        <color theme="1"/>
        <rFont val="Calibri"/>
        <family val="2"/>
        <scheme val="minor"/>
      </rPr>
      <t xml:space="preserve"> : contrôles </t>
    </r>
  </si>
  <si>
    <t xml:space="preserve">CASHOUT_C_"+Etape 5.MREPVAC|get-account-balance|Correlation ID+"_"+timestamp de la date/heure du contrôle </t>
  </si>
  <si>
    <t>{"type": "date", "format":"date_time_no_millis"}</t>
  </si>
  <si>
    <t>Etape 3.MREPVAC|get-account-transactions/transaction.value.value</t>
  </si>
  <si>
    <t>Etape 4.MREPVAC|get-account-transactions/transaction.value.value</t>
  </si>
  <si>
    <t>Etape 7-a.controleCpFonctionnement</t>
  </si>
  <si>
    <t>Etape 7-b.controleCpReglement</t>
  </si>
  <si>
    <r>
      <t xml:space="preserve">E - G=0 (cf Spéc CASHOUT)
</t>
    </r>
    <r>
      <rPr>
        <b/>
        <sz val="11"/>
        <color rgb="FF7030A0"/>
        <rFont val="Calibri"/>
        <family val="2"/>
        <scheme val="minor"/>
      </rPr>
      <t>controleCpReglement=</t>
    </r>
    <r>
      <rPr>
        <sz val="11"/>
        <color theme="1"/>
        <rFont val="Calibri"/>
        <family val="2"/>
        <scheme val="minor"/>
      </rPr>
      <t>Somme(Etape 6.MREPVAC|create-account-transaction/transaction|value)
- Etape 3.MREPVAC|get-account-transactions/transaction.value.value</t>
    </r>
  </si>
  <si>
    <t>Si controleCpFonctionnement &lt;&gt; 0
Alors
    false
Sinon
    true</t>
  </si>
  <si>
    <t>Si resControleCpReglement &lt;&gt; 0
Alors
    false
Sinon
    true</t>
  </si>
  <si>
    <t>niveau global</t>
  </si>
  <si>
    <t>niveau commercant</t>
  </si>
  <si>
    <t>Etape 5-b.MREPVAC|get-account-balance/balance|value</t>
  </si>
  <si>
    <t>Etape 5-c.MREPVAC|get-account-balance/balance|value</t>
  </si>
  <si>
    <t>Etape 6.MREPVAC|create-account-transaction/transaction|value</t>
  </si>
  <si>
    <t xml:space="preserve">source: </t>
  </si>
  <si>
    <t>type: "keyword"},</t>
  </si>
  <si>
    <t xml:space="preserve">uid: </t>
  </si>
  <si>
    <t>timestamp:</t>
  </si>
  <si>
    <t>type: "date", "format":"date_time_no_millis"},</t>
  </si>
  <si>
    <t>dateCashOut:</t>
  </si>
  <si>
    <t>type: "date", "format":"yyyy-MM-dd"},</t>
  </si>
  <si>
    <t>name:</t>
  </si>
  <si>
    <t>typeControle:</t>
  </si>
  <si>
    <t>controleTransacBrReglement:</t>
  </si>
  <si>
    <t>type: "double"},</t>
  </si>
  <si>
    <t>controleInterCreInterFonc:</t>
  </si>
  <si>
    <t>controleTransacBrCp:</t>
  </si>
  <si>
    <t>controle:</t>
  </si>
  <si>
    <t>type: "boolean"},</t>
  </si>
  <si>
    <t>totalTrButMba:</t>
  </si>
  <si>
    <t>totalInterchangeMba:</t>
  </si>
  <si>
    <t>totalCoComMba:</t>
  </si>
  <si>
    <t>totalTrBrutCR:</t>
  </si>
  <si>
    <t>totalInterchangeCF:</t>
  </si>
  <si>
    <t>totalTrBrutCP:</t>
  </si>
  <si>
    <t>siret:</t>
  </si>
  <si>
    <t>raisonSociale:</t>
  </si>
  <si>
    <t>accountId:</t>
  </si>
  <si>
    <t>scheme:</t>
  </si>
  <si>
    <t>type: "short"},</t>
  </si>
  <si>
    <t>totalTransacBrCp:</t>
  </si>
  <si>
    <t>sMtBrESiret:</t>
  </si>
  <si>
    <t>sInterESiret:</t>
  </si>
  <si>
    <t>sCoComESiret:</t>
  </si>
  <si>
    <t>resControleTransacBrCp:</t>
  </si>
  <si>
    <t>{type: "keyword"},</t>
  </si>
  <si>
    <t>{type: "date", "format":"date_time_no_millis"},</t>
  </si>
  <si>
    <t>{type: "date", "format":"yyyy-MM-dd"},</t>
  </si>
  <si>
    <t>{type: "double"},</t>
  </si>
  <si>
    <t>{type: "boolean"},</t>
  </si>
  <si>
    <t>{type: "short"},</t>
  </si>
  <si>
    <t>controleTransacBrReglement</t>
  </si>
  <si>
    <t>Etape 5-a.controleTransacBrReglement</t>
  </si>
  <si>
    <t>controleInterCreInterFonc</t>
  </si>
  <si>
    <t>Etape 5-b.controleInterCreInterFonc</t>
  </si>
  <si>
    <t>controleTransacBrCp</t>
  </si>
  <si>
    <t>Somme(Etape 5-c.controleTransacBrCp)</t>
  </si>
  <si>
    <t>Somme(Etape 4.sMtBrESiret)</t>
  </si>
  <si>
    <t>totalInterchangeMba</t>
  </si>
  <si>
    <t>Somme(Etape 4.sInterESiret)</t>
  </si>
  <si>
    <t>totalCoComMba</t>
  </si>
  <si>
    <t>Somme(Etape 4.sCoComESiret)</t>
  </si>
  <si>
    <t>totalTrBrutCR</t>
  </si>
  <si>
    <t>Etape 2-b.start-vacation/globalTransaction.amount.value</t>
  </si>
  <si>
    <t>totalTrBrutCP</t>
  </si>
  <si>
    <t>Somme(Etape 2-c.create-account-transaction/transaction.value.label)</t>
  </si>
  <si>
    <t>scheme</t>
  </si>
  <si>
    <t>totalTransacBrCp</t>
  </si>
  <si>
    <t>Etape 2-c.create-account-transaction/transaction.value.value</t>
  </si>
  <si>
    <t>sMtBrESiret</t>
  </si>
  <si>
    <t>Etape 4.sMtBrESiret</t>
  </si>
  <si>
    <t>sInterESiret</t>
  </si>
  <si>
    <t>Etape 4.sInterESiret</t>
  </si>
  <si>
    <t>sCoComESiret</t>
  </si>
  <si>
    <t>Etape 4.sCoComESiret</t>
  </si>
  <si>
    <t>Etape 5-c.controleTransacBrCp</t>
  </si>
  <si>
    <t>resControleTransacBrCp</t>
  </si>
  <si>
    <t>si controleTransacBrCp&lt;&gt;0 Alors false Sinon true</t>
  </si>
  <si>
    <t xml:space="preserve">controle </t>
  </si>
  <si>
    <t>Si Somme(controleTransacBrReglement+controleInterCreInterFonc+controleTransacBrCp) &lt;&gt; 0 Alors false Sinon true</t>
  </si>
  <si>
    <t>listeCommercants.totalTransacBrCp</t>
  </si>
  <si>
    <t>listeCommercants.sMtBrESiret</t>
  </si>
  <si>
    <t>listeCommercants.sInterESiret</t>
  </si>
  <si>
    <t>listeCommercants.sCoComESiret</t>
  </si>
  <si>
    <t>listeCommercants.controleTransacBrCp</t>
  </si>
  <si>
    <t>listeCommercants.resControleTransacBrCp</t>
  </si>
  <si>
    <t>corrId
timestamp
scheme</t>
  </si>
  <si>
    <t>Etape 2-a.scheme</t>
  </si>
  <si>
    <t>,</t>
  </si>
  <si>
    <t xml:space="preserve">  </t>
  </si>
  <si>
    <t xml:space="preserve">: </t>
  </si>
  <si>
    <t>E_d6e15128-dfa1-11e9-9fab-7c2a3123212b_2019-12-10T19:00:00Z</t>
  </si>
  <si>
    <t>d6e15128-dfa1-11e9-9fab-7c2a3123212b</t>
  </si>
  <si>
    <t>2019-12-10T17:05:00Z</t>
  </si>
  <si>
    <t>Financement Arkea</t>
  </si>
  <si>
    <t>: 0.0,</t>
  </si>
  <si>
    <t>: true,</t>
  </si>
  <si>
    <t>totalTrBrutMba</t>
  </si>
  <si>
    <t>: 115.0,</t>
  </si>
  <si>
    <t>: 1.0,</t>
  </si>
  <si>
    <t>: 2.5,</t>
  </si>
  <si>
    <t>: [</t>
  </si>
  <si>
    <t xml:space="preserve">      </t>
  </si>
  <si>
    <t>OENODEPOT</t>
  </si>
  <si>
    <t>1A789654</t>
  </si>
  <si>
    <t>: 100.0,</t>
  </si>
  <si>
    <t>: 0.75,</t>
  </si>
  <si>
    <t>: 1.75,</t>
  </si>
  <si>
    <t>: true</t>
  </si>
  <si>
    <t>MONEXT</t>
  </si>
  <si>
    <t>1A234567</t>
  </si>
  <si>
    <t>: 15.0,</t>
  </si>
  <si>
    <t>: 0.25,</t>
  </si>
  <si>
    <t>2019-12-10</t>
  </si>
  <si>
    <t>115.0</t>
  </si>
  <si>
    <t>1.0</t>
  </si>
  <si>
    <t>2.5</t>
  </si>
  <si>
    <t>81854672300011</t>
  </si>
  <si>
    <t>100.0</t>
  </si>
  <si>
    <t>0.75</t>
  </si>
  <si>
    <t>1.75</t>
  </si>
  <si>
    <t>15.0</t>
  </si>
  <si>
    <t>0.25</t>
  </si>
  <si>
    <t>VACATIONS.RowKey like "yyyyMMdd*"
AND type="vacation-reglement-transactions"</t>
  </si>
  <si>
    <r>
      <rPr>
        <b/>
        <sz val="11"/>
        <color theme="1"/>
        <rFont val="Calibri"/>
        <family val="2"/>
        <scheme val="minor"/>
      </rPr>
      <t>Etape 5</t>
    </r>
    <r>
      <rPr>
        <sz val="11"/>
        <color theme="1"/>
        <rFont val="Calibri"/>
        <family val="2"/>
        <scheme val="minor"/>
      </rPr>
      <t xml:space="preserve"> : calcul des agrégats</t>
    </r>
  </si>
  <si>
    <r>
      <t xml:space="preserve">create-account-transaction/accountId.value
create-account-transaction/transaction.value.currency
create-account-transaction/transaction.value.value
create-account-transaction/transaction.transactionDate
</t>
    </r>
    <r>
      <rPr>
        <b/>
        <sz val="11"/>
        <color rgb="FF7030A0"/>
        <rFont val="Calibri"/>
        <family val="2"/>
        <scheme val="minor"/>
      </rPr>
      <t>vavVirInId</t>
    </r>
  </si>
  <si>
    <r>
      <rPr>
        <b/>
        <sz val="11"/>
        <color theme="1"/>
        <rFont val="Calibri"/>
        <family val="2"/>
        <scheme val="minor"/>
      </rPr>
      <t>Etape 5</t>
    </r>
    <r>
      <rPr>
        <sz val="11"/>
        <color theme="1"/>
        <rFont val="Calibri"/>
        <family val="2"/>
        <scheme val="minor"/>
      </rPr>
      <t xml:space="preserve"> : calcul du montant global de cashout</t>
    </r>
  </si>
  <si>
    <t>Calcul du cashout théorique</t>
  </si>
  <si>
    <t>timestamp du jour/heure de début de contrôle</t>
  </si>
  <si>
    <r>
      <rPr>
        <b/>
        <sz val="11"/>
        <color theme="1"/>
        <rFont val="Calibri"/>
        <family val="2"/>
        <scheme val="minor"/>
      </rPr>
      <t>COMMERCANTS</t>
    </r>
    <r>
      <rPr>
        <sz val="11"/>
        <color theme="1"/>
        <rFont val="Calibri"/>
        <family val="2"/>
        <scheme val="minor"/>
      </rPr>
      <t xml:space="preserve">
Il faut enrichir les soldes des compte de paiement (étape 3) avec les informations des commerçants (étape 1), 
la jointure se fait sur l'identifiant du compte de paiement. 
</t>
    </r>
  </si>
  <si>
    <t xml:space="preserve"> {"type": "keyword"},</t>
  </si>
  <si>
    <t>listeCommercants.montantMouvementCP</t>
  </si>
  <si>
    <t>listeCommercants.nbVirement</t>
  </si>
  <si>
    <t>listeCommercants.listeIdVirement</t>
  </si>
  <si>
    <t>totalNbVirement</t>
  </si>
  <si>
    <t>{"type": "integer"},</t>
  </si>
  <si>
    <t>Si
totaltMontantReglement=totalMontantFichier=montantInCP
Alors 
   true
Sinon
   false</t>
  </si>
  <si>
    <t>Si resControleImpayesMBACRCP=resControleInterchangeMBACF=resControleFraisCRCFCP=true
Alors
    true
Sinon
    false</t>
  </si>
  <si>
    <t>Etape 2-d.scheme</t>
  </si>
  <si>
    <t>{"type": "short"},</t>
  </si>
  <si>
    <t>{"type": "boolean"}</t>
  </si>
  <si>
    <t xml:space="preserve"> {"type": "keyword"}</t>
  </si>
  <si>
    <t>{"type": "keyword"}</t>
  </si>
  <si>
    <t>{"type": "double"}</t>
  </si>
  <si>
    <t>Controle virement entrant</t>
  </si>
  <si>
    <t>totalMontantInCP</t>
  </si>
  <si>
    <t>totalMontantFichierRVE</t>
  </si>
  <si>
    <t>Si
totalMontantFichierRVE=totalMontantInCP
Alors 
   true
Sinon
   false</t>
  </si>
  <si>
    <t>resControleFichierRVECR</t>
  </si>
  <si>
    <t>resControleFichierRVECP</t>
  </si>
  <si>
    <t>listeCommercants.montantFichierVirementRVE</t>
  </si>
  <si>
    <r>
      <rPr>
        <b/>
        <sz val="11"/>
        <color theme="1"/>
        <rFont val="Calibri"/>
        <family val="2"/>
        <scheme val="minor"/>
      </rPr>
      <t>Etape 4-b</t>
    </r>
    <r>
      <rPr>
        <sz val="11"/>
        <color theme="1"/>
        <rFont val="Calibri"/>
        <family val="2"/>
        <scheme val="minor"/>
      </rPr>
      <t>: Frais d'impayés sur le compte de règlement</t>
    </r>
  </si>
  <si>
    <r>
      <rPr>
        <b/>
        <sz val="11"/>
        <color theme="1"/>
        <rFont val="Calibri"/>
        <family val="2"/>
        <scheme val="minor"/>
      </rPr>
      <t>Etape 5-a</t>
    </r>
    <r>
      <rPr>
        <sz val="11"/>
        <color theme="1"/>
        <rFont val="Calibri"/>
        <family val="2"/>
        <scheme val="minor"/>
      </rPr>
      <t>: Mouvement interchange sur le compte de fonctionnement</t>
    </r>
  </si>
  <si>
    <r>
      <rPr>
        <b/>
        <sz val="11"/>
        <color theme="1"/>
        <rFont val="Calibri"/>
        <family val="2"/>
        <scheme val="minor"/>
      </rPr>
      <t>Etape 5-b</t>
    </r>
    <r>
      <rPr>
        <sz val="11"/>
        <color theme="1"/>
        <rFont val="Calibri"/>
        <family val="2"/>
        <scheme val="minor"/>
      </rPr>
      <t>:  Frais d'impayés sur le compte de fonctionnement</t>
    </r>
  </si>
  <si>
    <r>
      <rPr>
        <b/>
        <sz val="11"/>
        <color theme="1"/>
        <rFont val="Calibri"/>
        <family val="2"/>
        <scheme val="minor"/>
      </rPr>
      <t>Etape 6-a</t>
    </r>
    <r>
      <rPr>
        <sz val="11"/>
        <color theme="1"/>
        <rFont val="Calibri"/>
        <family val="2"/>
        <scheme val="minor"/>
      </rPr>
      <t>: Mouvement d'impayés sur le compte de paiement</t>
    </r>
  </si>
  <si>
    <r>
      <rPr>
        <b/>
        <sz val="11"/>
        <color theme="1"/>
        <rFont val="Calibri"/>
        <family val="2"/>
        <scheme val="minor"/>
      </rPr>
      <t>Etape 6-b</t>
    </r>
    <r>
      <rPr>
        <sz val="11"/>
        <color theme="1"/>
        <rFont val="Calibri"/>
        <family val="2"/>
        <scheme val="minor"/>
      </rPr>
      <t>: Frais sur le compte de paiement</t>
    </r>
  </si>
  <si>
    <r>
      <rPr>
        <b/>
        <sz val="11"/>
        <color theme="1"/>
        <rFont val="Calibri"/>
        <family val="2"/>
        <scheme val="minor"/>
      </rPr>
      <t>Etape 7</t>
    </r>
    <r>
      <rPr>
        <sz val="11"/>
        <color theme="1"/>
        <rFont val="Calibri"/>
        <family val="2"/>
        <scheme val="minor"/>
      </rPr>
      <t>: Préparation du JSON de contrôle</t>
    </r>
  </si>
  <si>
    <t>2019-11-07</t>
  </si>
  <si>
    <t>D_d6e15128-dfa1-11e9-9fab-7c2a3123212b_2019-11-06T19:00:00Z</t>
  </si>
  <si>
    <r>
      <rPr>
        <sz val="11"/>
        <color rgb="FFC00000"/>
        <rFont val="Calibri"/>
        <family val="2"/>
        <scheme val="minor"/>
      </rPr>
      <t>"CASHOUT_F_"</t>
    </r>
    <r>
      <rPr>
        <sz val="11"/>
        <color theme="1"/>
        <rFont val="Calibri"/>
        <family val="2"/>
        <scheme val="minor"/>
      </rPr>
      <t xml:space="preserve">+Etape 2.MREPVAC|start-vacation|Correlation ID+"_"+timestamp de la date/heure du contrôle </t>
    </r>
  </si>
  <si>
    <t>Etape 2.corrId</t>
  </si>
  <si>
    <t>Concatenation(Etape 4-b.eTEId) séparateur pipe "|"</t>
  </si>
  <si>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 (de la veille)</t>
    </r>
  </si>
  <si>
    <t>8h</t>
  </si>
  <si>
    <t>16h45</t>
  </si>
  <si>
    <r>
      <rPr>
        <b/>
        <sz val="11"/>
        <color theme="1"/>
        <rFont val="Calibri"/>
        <family val="2"/>
        <scheme val="minor"/>
      </rPr>
      <t>Etape 1</t>
    </r>
    <r>
      <rPr>
        <sz val="11"/>
        <color theme="1"/>
        <rFont val="Calibri"/>
        <family val="2"/>
        <scheme val="minor"/>
      </rPr>
      <t xml:space="preserve"> : récupérer les commerçants de la veille (SIRET, Raison sociale, Compte de paiement) pour lesquels le contrat peut recevoir des flux</t>
    </r>
  </si>
  <si>
    <r>
      <rPr>
        <b/>
        <sz val="11"/>
        <color theme="1"/>
        <rFont val="Calibri"/>
        <family val="2"/>
        <scheme val="minor"/>
      </rPr>
      <t xml:space="preserve">Etape 1 </t>
    </r>
    <r>
      <rPr>
        <sz val="11"/>
        <color theme="1"/>
        <rFont val="Calibri"/>
        <family val="2"/>
        <scheme val="minor"/>
      </rPr>
      <t>: récupérer les commerçants de la veille (SIRET, Raison sociale, Compte de paiement) pour lesquels le contrat peut recevoir des flux</t>
    </r>
  </si>
  <si>
    <t xml:space="preserve">"D/H/J_"+Etape 2.MREPVAC|start-vacation|Correlation ID+"_"+timestamp de la date/heure du contrôle </t>
  </si>
  <si>
    <t>D/H/J</t>
  </si>
  <si>
    <t>2019-11-06T17:05:00Z</t>
  </si>
  <si>
    <t>D : 16h45</t>
  </si>
  <si>
    <t>resTotalControleCreance</t>
  </si>
  <si>
    <t>totalControleCreance</t>
  </si>
  <si>
    <t>Si totalControleCreance&lt;&gt;0 
Alors
    false
Sinon
    true</t>
  </si>
  <si>
    <t>controleFichierRVECR</t>
  </si>
  <si>
    <t>controleFichierRVECP</t>
  </si>
  <si>
    <t>totalMontantFichierRVE-totalMontantInCP</t>
  </si>
  <si>
    <t>totalMontantReglement-totalMontantFichierRVE</t>
  </si>
  <si>
    <t>Si
totalMontantReglement=totalMontantFichierRVE
Alors 
   true
Sinon
   false</t>
  </si>
  <si>
    <t>Etape 5-b.MREPVAC|get-account-balance/balance|value - Etape 5-c.MREPVAC|get-account-balance/balance|value - Etape 6.MREPVAC|create-account-transaction/transaction|value</t>
  </si>
  <si>
    <t>VACATIONS.RowKey like "yyyyMMdd*"
AND type="vacation-technique"
+ prendre la plus récente</t>
  </si>
  <si>
    <t xml:space="preserve">zsiret
idrem
mtbreur
mtcomint
nurfi2
</t>
  </si>
  <si>
    <t>listeCommercants.listeRefImpayes</t>
  </si>
  <si>
    <t>listeCommercants.nbImpayes</t>
  </si>
  <si>
    <t>Concaténation(Etape 3.CREMBA|NURFI2)
Séparateur |</t>
  </si>
  <si>
    <t>Compte(Etape 3.CREMBA|NURFI2)</t>
  </si>
  <si>
    <t>refimpaye1|refImpaye2</t>
  </si>
  <si>
    <t>ajout 18/12/2019</t>
  </si>
  <si>
    <t xml:space="preserve"> (CREMBA|NURFI2 ajout 18/12/2019)</t>
  </si>
  <si>
    <t>totalMontantReglement</t>
  </si>
  <si>
    <t>totalCoComMBA</t>
  </si>
  <si>
    <t>totalTrButMBA</t>
  </si>
  <si>
    <r>
      <rPr>
        <b/>
        <sz val="11"/>
        <color theme="1"/>
        <rFont val="Calibri"/>
        <family val="2"/>
        <scheme val="minor"/>
      </rPr>
      <t>Avant le 09/01/2020
Transactions du compte de règlement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trAcntId="DL02920965"
AND corrId=Etape 2-d.corrId
</t>
    </r>
    <r>
      <rPr>
        <b/>
        <sz val="11"/>
        <color rgb="FFFF0000"/>
        <rFont val="Calibri"/>
        <family val="2"/>
        <scheme val="minor"/>
      </rPr>
      <t/>
    </r>
  </si>
  <si>
    <r>
      <rPr>
        <b/>
        <sz val="11"/>
        <color theme="1"/>
        <rFont val="Calibri"/>
        <family val="2"/>
        <scheme val="minor"/>
      </rPr>
      <t>Obsolète depuis le 09/01/2020</t>
    </r>
    <r>
      <rPr>
        <sz val="11"/>
        <color theme="1"/>
        <rFont val="Calibri"/>
        <family val="2"/>
        <scheme val="minor"/>
      </rPr>
      <t xml:space="preserve">
Avant nous avions besoin du correlationId de la vacation technique la plus récente pour récupérer les transactions, or dans la nouvelle table transactions la clé change, et nous avons toujours les transactions les plus récentes</t>
    </r>
  </si>
  <si>
    <t>Obasolète depuis le 09/01/2020</t>
  </si>
  <si>
    <t>MREPVAC (Table TRANSACTIONS)
vacation technique</t>
  </si>
  <si>
    <r>
      <rPr>
        <b/>
        <sz val="11"/>
        <color theme="1"/>
        <rFont val="Calibri"/>
        <family val="2"/>
        <scheme val="minor"/>
      </rPr>
      <t>F - L = 0 (cf Spéc CASHOUT)</t>
    </r>
    <r>
      <rPr>
        <sz val="11"/>
        <color theme="1"/>
        <rFont val="Calibri"/>
        <family val="2"/>
        <scheme val="minor"/>
      </rPr>
      <t xml:space="preserve">
Par commerçant : 
Les commissions calculées par la vacation + Mouvement sur les compte de paiement = 0
</t>
    </r>
    <r>
      <rPr>
        <b/>
        <sz val="11"/>
        <color rgb="FF7030A0"/>
        <rFont val="Calibri"/>
        <family val="2"/>
        <scheme val="minor"/>
      </rPr>
      <t>controleCommCoVacCP</t>
    </r>
    <r>
      <rPr>
        <sz val="11"/>
        <color theme="1"/>
        <rFont val="Calibri"/>
        <family val="2"/>
        <scheme val="minor"/>
      </rPr>
      <t xml:space="preserve">=Etape 2-b.coComSiretMBA + Etape 2-c.coComVacCP =0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2-b.CREMBA|ZSIRET=Etape 1.REFCOM|MJCM-EP-IDPV
</t>
    </r>
  </si>
  <si>
    <r>
      <t xml:space="preserve">CREMBA|ZSIRET
CREMBA|IDREM
</t>
    </r>
    <r>
      <rPr>
        <b/>
        <sz val="11"/>
        <color rgb="FF7030A0"/>
        <rFont val="Calibri"/>
        <family val="2"/>
        <scheme val="minor"/>
      </rPr>
      <t>coComSiretMBA</t>
    </r>
    <r>
      <rPr>
        <sz val="11"/>
        <color theme="1"/>
        <rFont val="Calibri"/>
        <family val="2"/>
        <scheme val="minor"/>
      </rPr>
      <t xml:space="preserve">=Somme(CREMBA|MTTTCITR)
</t>
    </r>
  </si>
  <si>
    <r>
      <t xml:space="preserve">
</t>
    </r>
    <r>
      <rPr>
        <b/>
        <sz val="11"/>
        <color rgb="FF7030A0"/>
        <rFont val="Calibri"/>
        <family val="2"/>
        <scheme val="minor"/>
      </rPr>
      <t>coComCF=</t>
    </r>
    <r>
      <rPr>
        <sz val="11"/>
        <color theme="1"/>
        <rFont val="Calibri"/>
        <family val="2"/>
        <scheme val="minor"/>
      </rPr>
      <t xml:space="preserve">MREPVAC|get-account-transactions/transaction.value.value
</t>
    </r>
    <r>
      <rPr>
        <b/>
        <sz val="11"/>
        <color theme="1"/>
        <rFont val="Calibri"/>
        <family val="2"/>
        <scheme val="minor"/>
      </rPr>
      <t>Si nous récupérons plusieurs transactions par accountId, il faudra les sommer.</t>
    </r>
  </si>
  <si>
    <r>
      <t xml:space="preserve">
</t>
    </r>
    <r>
      <rPr>
        <b/>
        <sz val="11"/>
        <color rgb="FF7030A0"/>
        <rFont val="Calibri"/>
        <family val="2"/>
        <scheme val="minor"/>
      </rPr>
      <t>coComCR=</t>
    </r>
    <r>
      <rPr>
        <sz val="11"/>
        <color theme="1"/>
        <rFont val="Calibri"/>
        <family val="2"/>
        <scheme val="minor"/>
      </rPr>
      <t xml:space="preserve">MREPVAC|get-account-transactions/transaction.value.value
</t>
    </r>
    <r>
      <rPr>
        <b/>
        <sz val="11"/>
        <color theme="1"/>
        <rFont val="Calibri"/>
        <family val="2"/>
        <scheme val="minor"/>
      </rPr>
      <t>Si nous récupérons plusieurs transactions par accountId, il faudra les sommer.</t>
    </r>
  </si>
  <si>
    <t xml:space="preserve">
trValue</t>
  </si>
  <si>
    <t>Valider que financement Arkea est cohérent avec le CREMBA et correctement ventilé sur les comptes de paiement.
Pour cela on prendre le règlement global (issu de l'objet globalTransaction dans l'évéement start-vacation-reglement), le montant des commisions d'interchange sur le compte de fonctionnement, les montant bruts et les montants d'interchange dans le fichier CREMBA
NB : il y a deux vacations de reglement de transactions par jour pour le scheme CB, les 100 (débit proteur) et les 102 (crédit porteur).
Donc il faut répéter les étapes 2 fois, et produire 2 JSON différents.</t>
  </si>
  <si>
    <t>à 16h30 D : "yyyy-MM-dd" du jour + 1
à 8h30 H : "yyyy-MM-dd" du jour
à 12h30 : J : "yyyy-MM-dd" du jour</t>
  </si>
  <si>
    <r>
      <rPr>
        <b/>
        <sz val="11"/>
        <color theme="1"/>
        <rFont val="Calibri"/>
        <family val="2"/>
        <scheme val="minor"/>
      </rPr>
      <t xml:space="preserve">Etape 2-b </t>
    </r>
    <r>
      <rPr>
        <sz val="11"/>
        <color theme="1"/>
        <rFont val="Calibri"/>
        <family val="2"/>
        <scheme val="minor"/>
      </rPr>
      <t xml:space="preserve">: 
Récupérer le montant+label+reference de la remise de l'objet globalTransaction de l'événement start-vacation-reglement-transaction
</t>
    </r>
    <r>
      <rPr>
        <i/>
        <sz val="11"/>
        <color theme="1"/>
        <rFont val="Calibri"/>
        <family val="2"/>
        <scheme val="minor"/>
      </rPr>
      <t>label est de type "REM E 100*" pour une vacation traitant des transactions de type 100
de type "REM E 102*" pour les 102</t>
    </r>
  </si>
  <si>
    <t>CREMBA.RowKey like *Etape2b.gtRef*</t>
  </si>
  <si>
    <t>ok</t>
  </si>
  <si>
    <t>ko</t>
  </si>
  <si>
    <t>idRemise</t>
  </si>
  <si>
    <t>Etape 4.CREMBA|IDREM</t>
  </si>
  <si>
    <t>Etape 2-a.corrId</t>
  </si>
  <si>
    <t xml:space="preserve">CASHOUT_E_+ Etape 2-a.MREPVAC|start-vacation|Correlation ID+"_"+timestamp de la date/heure du contrôle </t>
  </si>
  <si>
    <t>ctrlScheme</t>
  </si>
  <si>
    <t>labelReglt</t>
  </si>
  <si>
    <t>Etape 2-b.gtLabel</t>
  </si>
  <si>
    <t>timeVacReglt</t>
  </si>
  <si>
    <t>idVacationReglt</t>
  </si>
  <si>
    <t>Etape2-a.timestamp</t>
  </si>
  <si>
    <t>operationType</t>
  </si>
  <si>
    <t xml:space="preserve">start-vacation.correlationId
start-vacation.timestamp
scheme
</t>
  </si>
  <si>
    <t>start-vacation/globalTransaction.amount.currency
start-vacation/globalTransaction.amount.value
start-vacation/globalTransaction.transactionDate
start-vacation/globalTransaction.label
start-vacation/globalTransaction.reference
start-vacation/globalTransaction.operationType</t>
  </si>
  <si>
    <t>gtCcy
gtAmount
gtTransDt
gtLabel
gtRef
gtOpeTyp</t>
  </si>
  <si>
    <t>Etape 2-b.gtOpeTyp</t>
  </si>
  <si>
    <t>REM E 100 00000120200116MONEXT</t>
  </si>
  <si>
    <t>100</t>
  </si>
  <si>
    <t>a79a944f-38d0-11ea-902e-0050569b0f0c</t>
  </si>
  <si>
    <t>00000120200116MONEXT</t>
  </si>
  <si>
    <t>2020-01-17T03:25:40.538+0100</t>
  </si>
  <si>
    <t>E_a79a944f-38d0-11ea-902e-0050569b0f0c_2019-12-10T19:00:00Z</t>
  </si>
  <si>
    <t>idVacation</t>
  </si>
  <si>
    <r>
      <rPr>
        <b/>
        <sz val="11"/>
        <color theme="1"/>
        <rFont val="Calibri"/>
        <family val="2"/>
        <scheme val="minor"/>
      </rPr>
      <t xml:space="preserve">Etape 2-b </t>
    </r>
    <r>
      <rPr>
        <sz val="11"/>
        <color theme="1"/>
        <rFont val="Calibri"/>
        <family val="2"/>
        <scheme val="minor"/>
      </rPr>
      <t>: 
Récupérer les montants des commissions par commerçant dans le CREMBA
Depuis le CREMBA nous récupérons les transactions unitaires, afin de sommer les commissions par commerçant et vérifier que le montant est cohérent avec le montant des commissions prélevé (voit Etape 2-c).</t>
    </r>
  </si>
  <si>
    <r>
      <rPr>
        <b/>
        <sz val="11"/>
        <color theme="1"/>
        <rFont val="Calibri"/>
        <family val="2"/>
        <scheme val="minor"/>
      </rPr>
      <t xml:space="preserve">Etape 2-c :   </t>
    </r>
    <r>
      <rPr>
        <sz val="11"/>
        <color theme="1"/>
        <rFont val="Calibri"/>
        <family val="2"/>
        <scheme val="minor"/>
      </rPr>
      <t xml:space="preserve">
Récupérer les mouvements des commissions sur les compte de paiement des commerçants.
Chaque commerçant est prelevé une fois par vacation de règlement transactions, le montant prelevé doit correspondre à la somme des commissions de l'etape 2-b.</t>
    </r>
  </si>
  <si>
    <r>
      <rPr>
        <b/>
        <sz val="11"/>
        <color theme="1"/>
        <rFont val="Calibri"/>
        <family val="2"/>
        <scheme val="minor"/>
      </rPr>
      <t>Etape 4 :</t>
    </r>
    <r>
      <rPr>
        <sz val="11"/>
        <color theme="1"/>
        <rFont val="Calibri"/>
        <family val="2"/>
        <scheme val="minor"/>
      </rPr>
      <t xml:space="preserve"> récupérer le mouvement de commissions sur le compte de règlement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t>
    </r>
  </si>
  <si>
    <t>1 par commerçant</t>
  </si>
  <si>
    <t>n transactions à sommer pour obtenir un montant par commerçant</t>
  </si>
  <si>
    <t>1 à x transactions règlement transactions par jour. Il faudra donc boucler des étapes 2-b à 6, et donc produire autant de JSON que de vacations</t>
  </si>
  <si>
    <r>
      <rPr>
        <b/>
        <sz val="11"/>
        <color theme="1"/>
        <rFont val="Calibri"/>
        <family val="2"/>
        <scheme val="minor"/>
      </rPr>
      <t xml:space="preserve">Etape 2-a </t>
    </r>
    <r>
      <rPr>
        <sz val="11"/>
        <color theme="1"/>
        <rFont val="Calibri"/>
        <family val="2"/>
        <scheme val="minor"/>
      </rPr>
      <t>: 
Récupérer les correlationId des vacations de type reglement de transactions
Et le nom du fichier CREMBA.</t>
    </r>
  </si>
  <si>
    <r>
      <rPr>
        <b/>
        <sz val="11"/>
        <color theme="1"/>
        <rFont val="Calibri"/>
        <family val="2"/>
        <scheme val="minor"/>
      </rPr>
      <t>Etape 3 :</t>
    </r>
    <r>
      <rPr>
        <sz val="11"/>
        <color theme="1"/>
        <rFont val="Calibri"/>
        <family val="2"/>
        <scheme val="minor"/>
      </rPr>
      <t xml:space="preserve"> récupérer le mouvement de commissions sur le compte de fonctionnement.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t>
    </r>
  </si>
  <si>
    <t>KO car pas la main via le pain, sur le label positionné sur le compte d'origine</t>
  </si>
  <si>
    <t>OK</t>
  </si>
  <si>
    <t>MREPVAC
vacation reglement</t>
  </si>
  <si>
    <t>VACATIONS.RowKey like "yyyyMMdd*"
AND type="reglement-transaction"
Il va falloir récupérer le nom du fichier traité par la vacation règlement transaction
EVENEMENT.rowKey like yyyyMMdd|Etape2-a.corrId|START|UID</t>
  </si>
  <si>
    <t>currencyRemise</t>
  </si>
  <si>
    <t>VACATIONS..corrId
VACATIONS.timestamp
EVENEMENTS.filVal</t>
  </si>
  <si>
    <t>EVENEMENTS.RowKey like yyyyMMdd|Etape 2-a.CorrelationId|CRETR*
AND trLabel like "Commission commerçant *"</t>
  </si>
  <si>
    <t>?????
Récupérer les commissions issues du fichier CREMBA dont le nom a été récupéré à l'étape précédente</t>
  </si>
  <si>
    <r>
      <rPr>
        <b/>
        <sz val="11"/>
        <color theme="1"/>
        <rFont val="Calibri"/>
        <family val="2"/>
        <scheme val="minor"/>
      </rPr>
      <t>Etape 1</t>
    </r>
    <r>
      <rPr>
        <sz val="11"/>
        <color theme="1"/>
        <rFont val="Calibri"/>
        <family val="2"/>
        <scheme val="minor"/>
      </rPr>
      <t xml:space="preserve"> : récupérer les commerçants (SIRET, Raison sociale, Compte de paiement, Indicateur de sortie et Rolling reserve) </t>
    </r>
    <r>
      <rPr>
        <sz val="11"/>
        <color theme="1"/>
        <rFont val="Calibri"/>
        <family val="2"/>
        <scheme val="minor"/>
      </rPr>
      <t>pour lesquels le contrat peut recevoir des flux</t>
    </r>
  </si>
  <si>
    <r>
      <rPr>
        <b/>
        <sz val="11"/>
        <color theme="1"/>
        <rFont val="Calibri"/>
        <family val="2"/>
        <scheme val="minor"/>
      </rPr>
      <t xml:space="preserve">Etape 1 </t>
    </r>
    <r>
      <rPr>
        <sz val="11"/>
        <color theme="1"/>
        <rFont val="Calibri"/>
        <family val="2"/>
        <scheme val="minor"/>
      </rPr>
      <t xml:space="preserve">: récupérer les commerçants (SIRET, Raison sociale, Compte de paiement) pour lesquels le contrat peut recevoir des flux </t>
    </r>
  </si>
  <si>
    <t>Contrôler le montant des créances comptabilisées lorsque les comptes de paiement commerçants sont débiteurs suite à l’imputation des impayés.</t>
  </si>
  <si>
    <t>m mais n'en garder que un par fichier</t>
  </si>
  <si>
    <t>gtCcy
gtAmount
gtTransDt
filVal</t>
  </si>
  <si>
    <r>
      <rPr>
        <b/>
        <sz val="11"/>
        <color theme="1"/>
        <rFont val="Calibri"/>
        <family val="2"/>
        <scheme val="minor"/>
      </rPr>
      <t xml:space="preserve">Etape 5 </t>
    </r>
    <r>
      <rPr>
        <sz val="11"/>
        <color theme="1"/>
        <rFont val="Calibri"/>
        <family val="2"/>
        <scheme val="minor"/>
      </rPr>
      <t>: récupérer les soldes et des compte de paiement
a) récupération de la vacation impayé
b) en début de vacation
c) en fin de vacation</t>
    </r>
  </si>
  <si>
    <t>totalMvtImpayesCp</t>
  </si>
  <si>
    <t>totalMvtFraisCp</t>
  </si>
  <si>
    <t>65.00</t>
  </si>
  <si>
    <t>100.00</t>
  </si>
  <si>
    <t>00.00,</t>
  </si>
  <si>
    <t>15.00</t>
  </si>
  <si>
    <t>150.00</t>
  </si>
  <si>
    <t>0.00</t>
  </si>
  <si>
    <t xml:space="preserve"> 100.0,</t>
  </si>
  <si>
    <t>65.0,</t>
  </si>
  <si>
    <t>listeCommercants.mvtImpayesCp</t>
  </si>
  <si>
    <t>listeCommercants.mvtFraisCp</t>
  </si>
  <si>
    <t>-150.00</t>
  </si>
  <si>
    <t>-15.00</t>
  </si>
  <si>
    <r>
      <rPr>
        <b/>
        <sz val="11"/>
        <color theme="1"/>
        <rFont val="Calibri"/>
        <family val="2"/>
        <scheme val="minor"/>
      </rPr>
      <t>Etape 5 bis:</t>
    </r>
    <r>
      <rPr>
        <sz val="11"/>
        <color theme="1"/>
        <rFont val="Calibri"/>
        <family val="2"/>
        <scheme val="minor"/>
      </rPr>
      <t xml:space="preserve">  Mouvement d'impayés sur le compte de paiement</t>
    </r>
  </si>
  <si>
    <t>Somme(Etape 5 bis.MREPVAC|create-account-transaction/transaction|value)
Where trLabel like "Impayés débit carte*"</t>
  </si>
  <si>
    <t>Somme(Etape 5 bis.MREPVAC|create-account-transaction/transaction|value)
Where trLabel like "Frais de rejet*"</t>
  </si>
  <si>
    <t>Somme(Etape 5 bis.MREPVAC|create-account-transaction/transaction|value
Where trLabel like "Frais de rejet*")
par commerçant</t>
  </si>
  <si>
    <t>Somme(Etape 5 bis.MREPVAC|create-account-transaction/transaction|value)
Where trLabel like "Impayés débit carte*" 
par commerçant</t>
  </si>
  <si>
    <r>
      <rPr>
        <b/>
        <sz val="11"/>
        <color theme="1"/>
        <rFont val="Calibri"/>
        <family val="2"/>
        <scheme val="minor"/>
      </rPr>
      <t>B - C + E =0 (cf Spéc CASHOUT)</t>
    </r>
    <r>
      <rPr>
        <sz val="11"/>
        <color theme="1"/>
        <rFont val="Calibri"/>
        <family val="2"/>
        <scheme val="minor"/>
      </rPr>
      <t xml:space="preserve">
Etape 5-b.MREPVAC|get-account-balance/balance|value
- Etape 5-c.MREPVAC|get-account-balance/balance|value
+ Etape 6.MREPVAC|create-account-transaction/transaction|value 
+ Somme(Etape 5 bis.EVENEMENTS.create-account-transaction/transaction.value.value)
=0
La jointure se fait sur 
Etape 5.MREPVAC|get-account-balance/accountId|value
=Etape 6.MREPVAC|create-account-transaction/accountId|value</t>
    </r>
  </si>
  <si>
    <r>
      <rPr>
        <b/>
        <sz val="11"/>
        <color rgb="FF7030A0"/>
        <rFont val="Calibri"/>
        <family val="2"/>
        <scheme val="minor"/>
      </rPr>
      <t>controleCreanceFlux</t>
    </r>
    <r>
      <rPr>
        <sz val="11"/>
        <color theme="1"/>
        <rFont val="Calibri"/>
        <family val="2"/>
        <scheme val="minor"/>
      </rPr>
      <t>=Etape 5-b.MREPVAC|get-account-balance/balance|value
- Etape 5-c.MREPVAC|get-account-balance/balance|value
+ Etape 6.MREPVAC|create-account-transaction/transaction|value 
+ Somme(Etape 5 bis.EVENEMENTS.create-account-transaction/transaction.value.value)
=0</t>
    </r>
  </si>
  <si>
    <t>controleCreanceFlux</t>
  </si>
  <si>
    <t>Etape 7-d :</t>
  </si>
  <si>
    <r>
      <rPr>
        <b/>
        <sz val="11"/>
        <color theme="1"/>
        <rFont val="Calibri"/>
        <family val="2"/>
        <scheme val="minor"/>
      </rPr>
      <t>Etape 7-d</t>
    </r>
    <r>
      <rPr>
        <sz val="11"/>
        <color theme="1"/>
        <rFont val="Calibri"/>
        <family val="2"/>
        <scheme val="minor"/>
      </rPr>
      <t xml:space="preserve"> : contrôles </t>
    </r>
  </si>
  <si>
    <t>resControleCreanceFlux</t>
  </si>
  <si>
    <t>Si controleCreanceFlux &lt;&gt; 0
Alors
    false
Sinon
    true</t>
  </si>
  <si>
    <t>Si
Etape 7-c &lt;&gt;0
Alors 
   false
Sinon
   true</t>
  </si>
  <si>
    <t>Etape 5-b.MREPVAC|get-account-balance/balance|value - Etape 5-c.MREPVAC|get-account-balance/balance|value + Etape 6.MREPVAC|create-account-transaction/transaction|value + Somme(Etape 5 bis.MREPVAC|create-account-transaction/transaction|value)
Idem Etape 7-c par commerçant</t>
  </si>
  <si>
    <t>totalMvtCreanceCp
totalMvtImpayesCp
controleCreanceFlux
resControleCreanceFlux
listeCommercants.mvtFraisCp
listeCommercants.mvtImpayesCp</t>
  </si>
  <si>
    <r>
      <rPr>
        <b/>
        <sz val="11"/>
        <color theme="1"/>
        <rFont val="Calibri"/>
        <family val="2"/>
        <scheme val="minor"/>
      </rPr>
      <t>Etape 2</t>
    </r>
    <r>
      <rPr>
        <sz val="11"/>
        <color theme="1"/>
        <rFont val="Calibri"/>
        <family val="2"/>
        <scheme val="minor"/>
      </rPr>
      <t xml:space="preserve"> : récupérer l'identifiant de la vacation reglement impayes</t>
    </r>
  </si>
  <si>
    <t>VACATIONS.RowKey like yyyyMMdd
AND vacTyp="vacation-reglement-impayes"</t>
  </si>
  <si>
    <r>
      <rPr>
        <b/>
        <sz val="11"/>
        <color theme="1"/>
        <rFont val="Calibri"/>
        <family val="2"/>
        <scheme val="minor"/>
      </rPr>
      <t>Etape 3</t>
    </r>
    <r>
      <rPr>
        <sz val="11"/>
        <color theme="1"/>
        <rFont val="Calibri"/>
        <family val="2"/>
        <scheme val="minor"/>
      </rPr>
      <t xml:space="preserve"> : récupérer les impayés bruts associés dans le CREMBA</t>
    </r>
  </si>
  <si>
    <t>CREMBA|ZSIRET
CREMBA|IDREM
totalImpayesBrutsMBA=Somme(CREMBA|MTBRUT)
CREMBA|NURFI2</t>
  </si>
  <si>
    <t xml:space="preserve">
DANS EVENEMENTS IL FAUT CHERCHER LE START de la vacation impayés de l'étape 2
CREMBA.RowKey like ?????
avec filVal puis via la table inversée
</t>
  </si>
  <si>
    <t>trLabel like "COM R 500*"</t>
  </si>
  <si>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"COM R 500*")</t>
    </r>
  </si>
  <si>
    <t>trValue
trAcntId
corrId</t>
  </si>
  <si>
    <r>
      <t xml:space="preserve">corrId
</t>
    </r>
    <r>
      <rPr>
        <sz val="11"/>
        <rFont val="Calibri"/>
        <family val="2"/>
        <scheme val="minor"/>
      </rPr>
      <t>timestamp
scheme</t>
    </r>
  </si>
  <si>
    <t>totalImpayesBrutsCP=create-account-transaction/transaction.value.value
create-account-transaction/accountId.value</t>
  </si>
  <si>
    <t>Etape 2.scheme</t>
  </si>
  <si>
    <t>correlation id (identifiant d'une vacation) de l'événement start-vacation
MREPVAC|start-vacation|Correlation ID
MREPVAC|start-vacation|timestamp</t>
  </si>
  <si>
    <r>
      <rPr>
        <b/>
        <sz val="11"/>
        <color rgb="FF7030A0"/>
        <rFont val="Calibri"/>
        <family val="2"/>
        <scheme val="minor"/>
      </rPr>
      <t>corrIdImpaye=corrId</t>
    </r>
    <r>
      <rPr>
        <sz val="11"/>
        <color theme="1"/>
        <rFont val="Calibri"/>
        <family val="2"/>
        <scheme val="minor"/>
      </rPr>
      <t xml:space="preserve">
EVENEMENTS.RowKey like yyyyMMdd|</t>
    </r>
    <r>
      <rPr>
        <b/>
        <sz val="11"/>
        <color rgb="FF7030A0"/>
        <rFont val="Calibri"/>
        <family val="2"/>
        <scheme val="minor"/>
      </rPr>
      <t>corrIdImpaye</t>
    </r>
    <r>
      <rPr>
        <sz val="11"/>
        <color theme="1"/>
        <rFont val="Calibri"/>
        <family val="2"/>
        <scheme val="minor"/>
      </rPr>
      <t>|GACBL|*</t>
    </r>
    <r>
      <rPr>
        <b/>
        <sz val="11"/>
        <color rgb="FFFF0000"/>
        <rFont val="Calibri"/>
        <family val="2"/>
        <scheme val="minor"/>
      </rPr>
      <t xml:space="preserve">
</t>
    </r>
    <r>
      <rPr>
        <sz val="11"/>
        <rFont val="Calibri"/>
        <family val="2"/>
        <scheme val="minor"/>
      </rPr>
      <t>AND acAcntId NOT IN ("DL02920965","DL02920961","TE56235696")</t>
    </r>
  </si>
  <si>
    <t>Concatenation des Etape 2.corrId</t>
  </si>
  <si>
    <t>EVENEMENTS.create-account-transaction/transaction.value.value
EVENEMENTS.create-account-transaction/accountId.value</t>
  </si>
  <si>
    <t>correlation id (identifiant d'une vacation) de l'événement start-vacation
VACATIONS.timestamp
VACATIONS.corrId
VACATIONS.scheme</t>
  </si>
  <si>
    <t>Etape 2.VACATIONS.scheme</t>
  </si>
  <si>
    <r>
      <t xml:space="preserve">Montant des Impayés RT et frais impayés se retrouvent à 100% au crédit compte de paiement commerçant </t>
    </r>
    <r>
      <rPr>
        <b/>
        <u/>
        <sz val="11"/>
        <color theme="1"/>
        <rFont val="Calibri"/>
        <family val="2"/>
        <scheme val="minor"/>
      </rPr>
      <t>et</t>
    </r>
    <r>
      <rPr>
        <sz val="11"/>
        <color theme="1"/>
        <rFont val="Calibri"/>
        <family val="2"/>
        <scheme val="minor"/>
      </rPr>
      <t xml:space="preserve"> au crédit du compte de règlement </t>
    </r>
    <r>
      <rPr>
        <b/>
        <u/>
        <sz val="11"/>
        <color theme="1"/>
        <rFont val="Calibri"/>
        <family val="2"/>
        <scheme val="minor"/>
      </rPr>
      <t>et</t>
    </r>
    <r>
      <rPr>
        <sz val="11"/>
        <color theme="1"/>
        <rFont val="Calibri"/>
        <family val="2"/>
        <scheme val="minor"/>
      </rPr>
      <t xml:space="preserve"> au débit compte de fonctionnement Monext.</t>
    </r>
  </si>
  <si>
    <t>17h05</t>
  </si>
  <si>
    <r>
      <rPr>
        <b/>
        <sz val="11"/>
        <color theme="1"/>
        <rFont val="Calibri"/>
        <family val="2"/>
        <scheme val="minor"/>
      </rPr>
      <t>Etape 2</t>
    </r>
    <r>
      <rPr>
        <sz val="11"/>
        <color theme="1"/>
        <rFont val="Calibri"/>
        <family val="2"/>
        <scheme val="minor"/>
      </rPr>
      <t xml:space="preserve"> : récupérer l'identifiant de la vacation reglement impayes imputables à Monext</t>
    </r>
  </si>
  <si>
    <t>correlation id (identifiant d'une vacation) de l'événement start-vacation
VACATIONS.corrId
VACATIONS.timestamp
VACATIONS.scheme</t>
  </si>
  <si>
    <t>VACATIONS.RowKey like yyyyMMdd*
AND vacTyp="vacation-reglement-impayes-monext"</t>
  </si>
  <si>
    <r>
      <rPr>
        <b/>
        <sz val="11"/>
        <color theme="1"/>
        <rFont val="Calibri"/>
        <family val="2"/>
        <scheme val="minor"/>
      </rPr>
      <t>Etape 5-a</t>
    </r>
    <r>
      <rPr>
        <sz val="11"/>
        <color theme="1"/>
        <rFont val="Calibri"/>
        <family val="2"/>
        <scheme val="minor"/>
      </rPr>
      <t>: Mouvement impayés Monext sur le compte de fonctionnement</t>
    </r>
  </si>
  <si>
    <r>
      <rPr>
        <b/>
        <sz val="11"/>
        <color theme="1"/>
        <rFont val="Calibri"/>
        <family val="2"/>
        <scheme val="minor"/>
      </rPr>
      <t>Etape 4-a</t>
    </r>
    <r>
      <rPr>
        <sz val="11"/>
        <color theme="1"/>
        <rFont val="Calibri"/>
        <family val="2"/>
        <scheme val="minor"/>
      </rPr>
      <t>: Mouvement d'impayés Monext sur le compte de règlement</t>
    </r>
  </si>
  <si>
    <r>
      <rPr>
        <b/>
        <sz val="11"/>
        <color theme="1"/>
        <rFont val="Calibri"/>
        <family val="2"/>
        <scheme val="minor"/>
      </rPr>
      <t>Etape 5-b</t>
    </r>
    <r>
      <rPr>
        <sz val="11"/>
        <color theme="1"/>
        <rFont val="Calibri"/>
        <family val="2"/>
        <scheme val="minor"/>
      </rPr>
      <t>: Remboursement Frais d'impayés Monext sur le compte de fonctionnement</t>
    </r>
  </si>
  <si>
    <r>
      <rPr>
        <b/>
        <sz val="11"/>
        <color rgb="FF7030A0"/>
        <rFont val="Calibri"/>
        <family val="2"/>
        <scheme val="minor"/>
      </rPr>
      <t>totalImpayesMonextCF</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</si>
  <si>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totalImpayesMonextFraisCF</t>
    </r>
    <r>
      <rPr>
        <sz val="11"/>
        <color theme="1"/>
        <rFont val="Calibri"/>
        <family val="2"/>
        <scheme val="minor"/>
      </rPr>
      <t>=somme(create-account-transaction/transaction.value.value)
create-account-transaction/accountId.value</t>
    </r>
  </si>
  <si>
    <r>
      <rPr>
        <b/>
        <sz val="11"/>
        <color theme="1"/>
        <rFont val="Calibri"/>
        <family val="2"/>
        <scheme val="minor"/>
      </rPr>
      <t>Etape 6-a</t>
    </r>
    <r>
      <rPr>
        <sz val="11"/>
        <color theme="1"/>
        <rFont val="Calibri"/>
        <family val="2"/>
        <scheme val="minor"/>
      </rPr>
      <t>: Mouvement d'impayés Monext sur le compte de paiement</t>
    </r>
  </si>
  <si>
    <r>
      <rPr>
        <b/>
        <sz val="11"/>
        <color theme="1"/>
        <rFont val="Calibri"/>
        <family val="2"/>
        <scheme val="minor"/>
      </rPr>
      <t>Etape 6-b</t>
    </r>
    <r>
      <rPr>
        <sz val="11"/>
        <color theme="1"/>
        <rFont val="Calibri"/>
        <family val="2"/>
        <scheme val="minor"/>
      </rPr>
      <t>: Remboursement Frais d'impayés Monext sur le compte de paiement</t>
    </r>
  </si>
  <si>
    <r>
      <rPr>
        <b/>
        <sz val="11"/>
        <color rgb="FF7030A0"/>
        <rFont val="Calibri"/>
        <family val="2"/>
        <scheme val="minor"/>
      </rPr>
      <t>totalImpayesMonextCP</t>
    </r>
    <r>
      <rPr>
        <sz val="11"/>
        <color theme="1"/>
        <rFont val="Calibri"/>
        <family val="2"/>
        <scheme val="minor"/>
      </rPr>
      <t>=create-account-transaction/transaction.value.value
create-account-transaction/accountId.value</t>
    </r>
  </si>
  <si>
    <r>
      <rPr>
        <b/>
        <sz val="11"/>
        <color rgb="FF7030A0"/>
        <rFont val="Calibri"/>
        <family val="2"/>
        <scheme val="minor"/>
      </rPr>
      <t>totalImpayesMonextFraisCP</t>
    </r>
    <r>
      <rPr>
        <sz val="11"/>
        <color theme="1"/>
        <rFont val="Calibri"/>
        <family val="2"/>
        <scheme val="minor"/>
      </rPr>
      <t>=create-account-transaction/transaction.value.value
create-account-transaction/accountId.value</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</si>
  <si>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</si>
  <si>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"*RBREJ *</t>
    </r>
    <r>
      <rPr>
        <b/>
        <sz val="11"/>
        <color rgb="FF7030A0"/>
        <rFont val="Calibri"/>
        <family val="2"/>
        <scheme val="minor"/>
      </rPr>
      <t>Etape 2.scheme</t>
    </r>
    <r>
      <rPr>
        <sz val="11"/>
        <rFont val="Calibri"/>
        <family val="2"/>
        <scheme val="minor"/>
      </rPr>
      <t>")</t>
    </r>
  </si>
  <si>
    <r>
      <rPr>
        <b/>
        <sz val="11"/>
        <color rgb="FF7030A0"/>
        <rFont val="Calibri"/>
        <family val="2"/>
        <scheme val="minor"/>
      </rPr>
      <t>totalImpayesMonextCR</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</si>
  <si>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totalImpayesMonextFraisCR</t>
    </r>
    <r>
      <rPr>
        <sz val="11"/>
        <color theme="1"/>
        <rFont val="Calibri"/>
        <family val="2"/>
        <scheme val="minor"/>
      </rPr>
      <t>=Somme(create-account-transaction/transaction.value.value)
create-account-transaction/accountId.value</t>
    </r>
  </si>
  <si>
    <t>totalImpayesMonextMBA</t>
  </si>
  <si>
    <t>Etape 3.totalImpayesMonextMBA</t>
  </si>
  <si>
    <t>totalImpayesMonextFraisCR</t>
  </si>
  <si>
    <t>Etape 4-b.totalImpayesMonextFraisCR</t>
  </si>
  <si>
    <t>totalImpayesMonextCF</t>
  </si>
  <si>
    <t>Etape 5-a.totalImpayesMonextCF</t>
  </si>
  <si>
    <t>totalImpayesMonextCR</t>
  </si>
  <si>
    <t>Etape 4-a.totalImpayesMonextCR</t>
  </si>
  <si>
    <t>totalImpayesMonextFraisCF</t>
  </si>
  <si>
    <t>Etape 5-b.totalImpayesMonextFraisCF</t>
  </si>
  <si>
    <t>totalImpayesMonextCP</t>
  </si>
  <si>
    <t>totalImpayesMonextFraisCP</t>
  </si>
  <si>
    <t>Etape 6-b.totalImpayesMonextFraisCP</t>
  </si>
  <si>
    <t>Etape 6-a.totalImpayesMonextCP</t>
  </si>
  <si>
    <t xml:space="preserve">"CASHOUT_A_"+Etape 2.VACATIONS.corrId+"_"+timestamp de la date/heure du contrôle </t>
  </si>
  <si>
    <t>Ne fonctionne pas car libellé = VIR MONEXT mais à implémenter quand même
En attente de réponse Arkea pour mettre le même libellé que sur le compte destinataire</t>
  </si>
  <si>
    <r>
      <t xml:space="preserve">Préalable Etape 2
Récupérer les mouvements sur compte de paiement
EVENEMENTS.RowKey like yyyyMMdd|corrId|CRETR*
WHERE trLabel="Impayés non imput. commerçant </t>
    </r>
    <r>
      <rPr>
        <b/>
        <sz val="11"/>
        <color rgb="FF7030A0"/>
        <rFont val="Calibri"/>
        <family val="2"/>
        <scheme val="minor"/>
      </rPr>
      <t>Etape 2.scheme</t>
    </r>
    <r>
      <rPr>
        <sz val="11"/>
        <color theme="1"/>
        <rFont val="Calibri"/>
        <family val="2"/>
        <scheme val="minor"/>
      </rPr>
      <t>"</t>
    </r>
  </si>
  <si>
    <r>
      <t xml:space="preserve">Préalable Etape 2
Récupérer les mouvements sur compte de paiement
EVENEMENTS.RowKey like yyyyMMdd|corrId|CRETR*
WHERE trLabel="Remboursement frais de rejet </t>
    </r>
    <r>
      <rPr>
        <b/>
        <sz val="11"/>
        <color rgb="FF7030A0"/>
        <rFont val="Calibri"/>
        <family val="2"/>
        <scheme val="minor"/>
      </rPr>
      <t>Etape 2.scheme</t>
    </r>
    <r>
      <rPr>
        <sz val="11"/>
        <color theme="1"/>
        <rFont val="Calibri"/>
        <family val="2"/>
        <scheme val="minor"/>
      </rPr>
      <t>"</t>
    </r>
  </si>
  <si>
    <t>"yyyy-MM-dd" du jour +1 jour</t>
  </si>
  <si>
    <t>CREMBA|CEMAP="PPT"</t>
  </si>
  <si>
    <t xml:space="preserve">zsiret
idrem
mtbrut
cemap
nurfi2
</t>
  </si>
  <si>
    <r>
      <t xml:space="preserve">
DANS EVENEMENTS IL FAUT CHERCHER LE START de la vacation impayés de l'étape 2 pour récupérer le nom du fichier </t>
    </r>
    <r>
      <rPr>
        <b/>
        <sz val="11"/>
        <color theme="1"/>
        <rFont val="Calibri"/>
        <family val="2"/>
        <scheme val="minor"/>
      </rPr>
      <t>filVal</t>
    </r>
    <r>
      <rPr>
        <sz val="11"/>
        <color theme="1"/>
        <rFont val="Calibri"/>
        <family val="2"/>
        <scheme val="minor"/>
      </rPr>
      <t xml:space="preserve">
EVENEMENTS.RowKey like yyyyMMMdd|</t>
    </r>
    <r>
      <rPr>
        <b/>
        <sz val="11"/>
        <color rgb="FF7030A0"/>
        <rFont val="Calibri"/>
        <family val="2"/>
        <scheme val="minor"/>
      </rPr>
      <t>Etape 2.corrId</t>
    </r>
    <r>
      <rPr>
        <sz val="11"/>
        <color theme="1"/>
        <rFont val="Calibri"/>
        <family val="2"/>
        <scheme val="minor"/>
      </rPr>
      <t xml:space="preserve">|START*
AND 
CREMBA.RowKey like ?????
avec filVal puis via la table inversée
</t>
    </r>
  </si>
  <si>
    <t>resControleImpayesMonextMBACRCP</t>
  </si>
  <si>
    <t>Si 
   Etape 3.totalImpayesMonextMBA=
   Etape 4-a.totalImpayesMonextCR=
   Etape 6-a.totalImpayesMonextCP
Alors 
   true 
Sinon 
   false</t>
  </si>
  <si>
    <t>Si 
   Etape 4-b.totalImpayesMonextFraisCR=
   Etape 5-b.totalImpayesMonextFraisCF=
   Etape 6-b.totalImpayesMonextFraisCP
Alors 
   true 
Sinon 
   false</t>
  </si>
  <si>
    <t>resControleImpayesMonextFraisCRCFCP</t>
  </si>
  <si>
    <t>Si resControleImpayesMonextMBACRCP=resControleImpayesMonextFraisCRCFCP=true
Alors
    true
Sinon
    false</t>
  </si>
  <si>
    <t>controleImpayesMonextMBACR</t>
  </si>
  <si>
    <t>controleImpayesMonextMBACF</t>
  </si>
  <si>
    <t>controleImpayesMonextMBACP</t>
  </si>
  <si>
    <t>controleImpayesMonextFraisCRCF</t>
  </si>
  <si>
    <t>controleImpayesMonextFraisCRCP</t>
  </si>
  <si>
    <t>Etape 4-b.totalImpayesMonextFraisCR
-Etape 5-b.totalImpayesMonextFraisCF</t>
  </si>
  <si>
    <t>Etape 4-b.totalImpayesMonextFraisCR
-Etape 6-b.totalImpayesMonextFraisCP</t>
  </si>
  <si>
    <t>Etape 3.totalImpayesMonextMBA
-Etape 5-a.totalImpayesMonextCF</t>
  </si>
  <si>
    <t>Etape 3.totalImpayesMonextMBA
-Etape 4-a.totalImpayesMonextCR</t>
  </si>
  <si>
    <t>Etape 3.totalImpayesMonextMBA
-Etape 6-a.totalImpayesMonextCP</t>
  </si>
  <si>
    <t>Si 
   Somme(Etape 3.totalImpayesMonextMBA) par Siret &lt;&gt; Etape 6-a.totalImpayesMonextCP
Alors 
    false 
Sinon 
   true</t>
  </si>
  <si>
    <t>listeCommercants.impayesMonextMBA</t>
  </si>
  <si>
    <r>
      <t xml:space="preserve">CREMBA|ZSIRET
CREMBA|IDREM
CREMBA|NURFI2
</t>
    </r>
    <r>
      <rPr>
        <b/>
        <sz val="11"/>
        <color rgb="FF7030A0"/>
        <rFont val="Calibri"/>
        <family val="2"/>
        <scheme val="minor"/>
      </rPr>
      <t>totalImpayesMonextMBA</t>
    </r>
    <r>
      <rPr>
        <sz val="11"/>
        <color theme="1"/>
        <rFont val="Calibri"/>
        <family val="2"/>
        <scheme val="minor"/>
      </rPr>
      <t xml:space="preserve">=Somme(CREMBA|MTBRUT) pour l'ensemble des commerçant
</t>
    </r>
    <r>
      <rPr>
        <b/>
        <sz val="11"/>
        <color rgb="FF7030A0"/>
        <rFont val="Calibri"/>
        <family val="2"/>
        <scheme val="minor"/>
      </rPr>
      <t>totalImpayesMonextMBASiret</t>
    </r>
    <r>
      <rPr>
        <sz val="11"/>
        <color theme="1"/>
        <rFont val="Calibri"/>
        <family val="2"/>
        <scheme val="minor"/>
      </rPr>
      <t>=Somme(CREMBA|MTBRUT) pour chaque commerçant</t>
    </r>
  </si>
  <si>
    <t>Etape 3.totalImpayesMonextMBASiret</t>
  </si>
  <si>
    <t>listeCommercants.impayesMonextCP</t>
  </si>
  <si>
    <t>listeCommercants.impayesMonextFraisCP</t>
  </si>
  <si>
    <t>listeCommercants.resControleImpayesMonextMBACP</t>
  </si>
  <si>
    <t>listeCommercants.listeRefImpayesMonext</t>
  </si>
  <si>
    <t>listeCommercants.nbImpayesMonext</t>
  </si>
  <si>
    <r>
      <t>EVENEMENTS.RowKey like yyyyMMdd|</t>
    </r>
    <r>
      <rPr>
        <b/>
        <sz val="11"/>
        <color rgb="FF7030A0"/>
        <rFont val="Calibri"/>
        <family val="2"/>
        <scheme val="minor"/>
      </rPr>
      <t>vacVirInId</t>
    </r>
    <r>
      <rPr>
        <sz val="11"/>
        <color theme="1"/>
        <rFont val="Calibri"/>
        <family val="2"/>
        <scheme val="minor"/>
      </rPr>
      <t>|START*</t>
    </r>
  </si>
  <si>
    <r>
      <rPr>
        <b/>
        <sz val="11"/>
        <color theme="1"/>
        <rFont val="Calibri"/>
        <family val="2"/>
        <scheme val="minor"/>
      </rPr>
      <t>Etape 2-a</t>
    </r>
    <r>
      <rPr>
        <sz val="11"/>
        <color theme="1"/>
        <rFont val="Calibri"/>
        <family val="2"/>
        <scheme val="minor"/>
      </rPr>
      <t xml:space="preserve">: mouvements Virements entrant sur compte de paiement depuis la vacation reglement virement entrant
</t>
    </r>
  </si>
  <si>
    <r>
      <t xml:space="preserve">
EVENEMENTS.RowKey like yyyyMMdd|</t>
    </r>
    <r>
      <rPr>
        <b/>
        <sz val="11"/>
        <color rgb="FF7030A0"/>
        <rFont val="Calibri"/>
        <family val="2"/>
        <scheme val="minor"/>
      </rPr>
      <t>vacVirInId</t>
    </r>
    <r>
      <rPr>
        <sz val="11"/>
        <color theme="1"/>
        <rFont val="Calibri"/>
        <family val="2"/>
        <scheme val="minor"/>
      </rPr>
      <t>|CRETR*</t>
    </r>
  </si>
  <si>
    <r>
      <rPr>
        <b/>
        <sz val="11"/>
        <color rgb="FF7030A0"/>
        <rFont val="Calibri"/>
        <family val="2"/>
        <scheme val="minor"/>
      </rPr>
      <t>vacVirInId</t>
    </r>
    <r>
      <rPr>
        <sz val="11"/>
        <color theme="1"/>
        <rFont val="Calibri"/>
        <family val="2"/>
        <scheme val="minor"/>
      </rPr>
      <t>=corrId VACATIONS.RowKey LIKE yyyy-MM-dd*
AND vacTyp="vacation-reglement-virements"</t>
    </r>
  </si>
  <si>
    <t>x</t>
  </si>
  <si>
    <t>MREPVAC.VACATIONS</t>
  </si>
  <si>
    <t>MREPVAC.EVENEMENTS</t>
  </si>
  <si>
    <t>SCT (SCTINCOMING)</t>
  </si>
  <si>
    <t>fileNameSCT</t>
  </si>
  <si>
    <r>
      <t xml:space="preserve">Somme par commerçant : 
Pour chaque virement présent dans le fichier (Etape 4-b)
         récupérer l'identifiant du compte de paiement 
                idCP=Etape 1.REFCOM|MJCM-EP-IDCPCM where Etape 4.FIToFICstmrCdtTrf/CdtTrfTxInf/CdtrAcct/Id/IBAN=Etape 1.REFCOM|IBAN-CP
</t>
    </r>
    <r>
      <rPr>
        <b/>
        <sz val="11"/>
        <color theme="1"/>
        <rFont val="Calibri"/>
        <family val="2"/>
        <scheme val="minor"/>
      </rPr>
      <t xml:space="preserve">NB: l'iBAN-CP du REFCOM est à recomposer à partir du REFCOM, toutefois nous n'avons pas la clé RIB, pour tomber juste sur l'IBAN indiqué dans le fichier de virement qui lui contient la clé RIB, il faudra d'abord enlever les 2 derniers caractères de l'IBAN issu du fichier.
Etape 1.REFCOM|IBAN-CP=FR76+REFCOM|MJCM-EP-BANDOM+REFCOM|MJCM-EP-GUICH+REFCOM|MJCM-EP-NUCOBAN
 Etape 4.FIToFICstmrCdtTrf/CdtTrfTxInf/CdtrAcct/Id/IBAN
        = substr( Etape 4.FIToFICstmrCdtTrf/CdtTrfTxInf/CdtrAcct/Id/IBAN, 1, length( Etape 4.FIToFICstmrCdtTrf/CdtTrfTxInf/CdtrAcct/Id/IBAN)-2)
</t>
    </r>
  </si>
  <si>
    <t>Somme(Etape 2-b.trValue)</t>
  </si>
  <si>
    <t>Somme(Etape 2-b.create-account-transaction/transaction.value.value)</t>
  </si>
  <si>
    <t>Etape 3.fileVal</t>
  </si>
  <si>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trLabel like "FRREJ *")</t>
    </r>
  </si>
  <si>
    <r>
      <rPr>
        <b/>
        <sz val="11"/>
        <color rgb="FF7030A0"/>
        <rFont val="Calibri"/>
        <family val="2"/>
        <scheme val="minor"/>
      </rPr>
      <t>Pour chaque commerçant : 
cashOutTheorique=</t>
    </r>
    <r>
      <rPr>
        <sz val="11"/>
        <rFont val="Calibri"/>
        <family val="2"/>
        <scheme val="minor"/>
      </rPr>
      <t xml:space="preserve">Si (REFCOM|MJCM-EP-INSOCK='O' ) Alors 0 Sinon </t>
    </r>
    <r>
      <rPr>
        <sz val="11"/>
        <color theme="1"/>
        <rFont val="Calibri"/>
        <family val="2"/>
        <scheme val="minor"/>
      </rPr>
      <t>Etape 3.MREPVAC|get-account-balance/balance|value - Etape 1.REFCOM|MJCM-EP-MT-ROLL
Jointure se fait selon
Etape 3.MREPVAC|get-account-balance/accountId|value
=Etape1.REFCOM|MJCM-EP-IDCPCM</t>
    </r>
  </si>
  <si>
    <t>MREPVAC.EVENEMENTS (1 solde par commerçant)</t>
  </si>
  <si>
    <r>
      <rPr>
        <b/>
        <sz val="11"/>
        <color theme="1"/>
        <rFont val="Calibri"/>
        <family val="2"/>
        <scheme val="minor"/>
      </rPr>
      <t>Etape 4</t>
    </r>
    <r>
      <rPr>
        <sz val="11"/>
        <color theme="1"/>
        <rFont val="Calibri"/>
        <family val="2"/>
        <scheme val="minor"/>
      </rPr>
      <t xml:space="preserve"> : calcul du montant théorique de cashout pour chaque commerçant
(cashout théorique = solde - rolling reserve)
(cashout théorique= Etape 3.get-account-balance/value - Etape 1.MT-ROLL)</t>
    </r>
  </si>
  <si>
    <t>MontanGlobalCashout=Somme(Etape 4.cashOutTheorique)
nbCommCashOut=Somme((Si REFCOM|MJCM-EP-INSOCK='O'  et cashOutTheorique&gt;0 Alors 1 sinon 0 )</t>
  </si>
  <si>
    <t>Etape 5.nbCommCashOut</t>
  </si>
  <si>
    <t>Etape 5.MontanGlobalCashout</t>
  </si>
  <si>
    <t>Somme ( Etape 5-b.MREPVAC|get-account-balance/balance|value 
- Etape 5-c.MREPVAC|get-account-balance/balance|value 
- Etape 6.MREPVAC|create-account-transaction/transaction|value)</t>
  </si>
  <si>
    <r>
      <t xml:space="preserve">Si controleCpFonctionnement &lt;&gt; 0 ou resControleCpReglement &lt;&gt; 0 </t>
    </r>
    <r>
      <rPr>
        <strike/>
        <sz val="11"/>
        <color theme="1"/>
        <rFont val="Calibri"/>
        <family val="2"/>
        <scheme val="minor"/>
      </rPr>
      <t>ou controleSomme &lt;&gt;0</t>
    </r>
    <r>
      <rPr>
        <sz val="11"/>
        <color theme="1"/>
        <rFont val="Calibri"/>
        <family val="2"/>
        <scheme val="minor"/>
      </rPr>
      <t xml:space="preserve"> ou controleCreanceFlux&lt;&gt;0
Alors 
    false
Sinon
    true</t>
    </r>
  </si>
  <si>
    <r>
      <t>EVENEMENTS.RowKey like yyyyMMdd|</t>
    </r>
    <r>
      <rPr>
        <b/>
        <sz val="11"/>
        <color rgb="FF7030A0"/>
        <rFont val="Calibri"/>
        <family val="2"/>
        <scheme val="minor"/>
      </rPr>
      <t>corrIdImpaye</t>
    </r>
    <r>
      <rPr>
        <sz val="11"/>
        <rFont val="Calibri"/>
        <family val="2"/>
        <scheme val="minor"/>
      </rPr>
      <t>|CRETR*
AND trLabel like "Créance réglementaire *"</t>
    </r>
  </si>
  <si>
    <r>
      <rPr>
        <b/>
        <sz val="11"/>
        <color theme="1"/>
        <rFont val="Calibri"/>
        <family val="2"/>
        <scheme val="minor"/>
      </rPr>
      <t>E+I =0 (cf Spéc CASHOUT)</t>
    </r>
    <r>
      <rPr>
        <sz val="11"/>
        <color theme="1"/>
        <rFont val="Calibri"/>
        <family val="2"/>
        <scheme val="minor"/>
      </rPr>
      <t xml:space="preserve">
</t>
    </r>
    <r>
      <rPr>
        <b/>
        <sz val="11"/>
        <color rgb="FF7030A0"/>
        <rFont val="Calibri"/>
        <family val="2"/>
        <scheme val="minor"/>
      </rPr>
      <t>controleCpFonctionnement</t>
    </r>
    <r>
      <rPr>
        <sz val="11"/>
        <color theme="1"/>
        <rFont val="Calibri"/>
        <family val="2"/>
        <scheme val="minor"/>
      </rPr>
      <t>=Somme(Etape 6.MREPVAC|create-account-transaction/transaction|value)
- Etape 4.MREPVAC|get-account-transactions/transaction.value.value</t>
    </r>
  </si>
  <si>
    <t>Somme(Etape 5.MREPVAC|get-account-balance/balance|value)
Where trAcntId IN (Etape6.trAcntId</t>
  </si>
  <si>
    <t>Somme(Etape 6.MREPVAC|create-account-transaction/transaction|value)</t>
  </si>
  <si>
    <r>
      <rPr>
        <b/>
        <sz val="11"/>
        <color theme="1"/>
        <rFont val="Calibri"/>
        <family val="2"/>
        <scheme val="minor"/>
      </rPr>
      <t>Etape 2</t>
    </r>
    <r>
      <rPr>
        <sz val="11"/>
        <color theme="1"/>
        <rFont val="Calibri"/>
        <family val="2"/>
        <scheme val="minor"/>
      </rPr>
      <t xml:space="preserve"> bis : récupérer le nom du fichier cremba correspondant</t>
    </r>
  </si>
  <si>
    <t>MREPVAC.EVENEMENT</t>
  </si>
  <si>
    <t>MREPVAC.VACATION</t>
  </si>
  <si>
    <t>MREPVAC.TRANSACTIONS</t>
  </si>
  <si>
    <r>
      <t xml:space="preserve">F - J = 0 (cf Spéc CASHOUT)
</t>
    </r>
    <r>
      <rPr>
        <sz val="11"/>
        <color theme="1"/>
        <rFont val="Calibri"/>
        <family val="2"/>
        <scheme val="minor"/>
      </rPr>
      <t>Somme des commissions calculées par la vacation  - Débit des commissions sur le compte de règlement = 0</t>
    </r>
    <r>
      <rPr>
        <b/>
        <sz val="11"/>
        <color theme="1"/>
        <rFont val="Calibri"/>
        <family val="2"/>
        <scheme val="minor"/>
      </rPr>
      <t xml:space="preserve">
</t>
    </r>
    <r>
      <rPr>
        <b/>
        <sz val="11"/>
        <color rgb="FF7030A0"/>
        <rFont val="Calibri"/>
        <family val="2"/>
        <scheme val="minor"/>
      </rPr>
      <t>controleCommVacCR</t>
    </r>
    <r>
      <rPr>
        <b/>
        <sz val="11"/>
        <rFont val="Calibri"/>
        <family val="2"/>
        <scheme val="minor"/>
      </rPr>
      <t>=</t>
    </r>
    <r>
      <rPr>
        <sz val="11"/>
        <rFont val="Calibri"/>
        <family val="2"/>
        <scheme val="minor"/>
      </rPr>
      <t>Somme(Etape 2-b.coComSiretMBA) -Etape 4.coComCR</t>
    </r>
  </si>
  <si>
    <r>
      <rPr>
        <b/>
        <sz val="11"/>
        <color theme="1"/>
        <rFont val="Calibri"/>
        <family val="2"/>
        <scheme val="minor"/>
      </rPr>
      <t>F + H = 0 (cf Spéc CASHOUT)</t>
    </r>
    <r>
      <rPr>
        <sz val="11"/>
        <color theme="1"/>
        <rFont val="Calibri"/>
        <family val="2"/>
        <scheme val="minor"/>
      </rPr>
      <t xml:space="preserve">
Somme des calculées par la vacation + Crédit des commissions sur le compte de fonctionnement = 0
</t>
    </r>
    <r>
      <rPr>
        <b/>
        <sz val="11"/>
        <color rgb="FF7030A0"/>
        <rFont val="Calibri"/>
        <family val="2"/>
        <scheme val="minor"/>
      </rPr>
      <t>controleCommVacCF</t>
    </r>
    <r>
      <rPr>
        <sz val="11"/>
        <rFont val="Calibri"/>
        <family val="2"/>
        <scheme val="minor"/>
      </rPr>
      <t>=Somme(Etape 2-b.coComSiretMBA</t>
    </r>
    <r>
      <rPr>
        <b/>
        <sz val="11"/>
        <rFont val="Calibri"/>
        <family val="2"/>
        <scheme val="minor"/>
      </rPr>
      <t xml:space="preserve">) </t>
    </r>
    <r>
      <rPr>
        <sz val="11"/>
        <color rgb="FF7030A0"/>
        <rFont val="Calibri"/>
        <family val="2"/>
        <scheme val="minor"/>
      </rPr>
      <t xml:space="preserve">- </t>
    </r>
    <r>
      <rPr>
        <sz val="11"/>
        <rFont val="Calibri"/>
        <family val="2"/>
        <scheme val="minor"/>
      </rPr>
      <t>Etape 3.coComCF</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</si>
  <si>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</si>
  <si>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"*RBREJ *</t>
    </r>
    <r>
      <rPr>
        <b/>
        <sz val="11"/>
        <color rgb="FF7030A0"/>
        <rFont val="Calibri"/>
        <family val="2"/>
        <scheme val="minor"/>
      </rPr>
      <t>Etape 2.scheme</t>
    </r>
    <r>
      <rPr>
        <sz val="11"/>
        <rFont val="Calibri"/>
        <family val="2"/>
        <scheme val="minor"/>
      </rPr>
      <t>*")</t>
    </r>
  </si>
  <si>
    <r>
      <t xml:space="preserve">corrId
</t>
    </r>
    <r>
      <rPr>
        <sz val="11"/>
        <rFont val="Calibri"/>
        <family val="2"/>
        <scheme val="minor"/>
      </rPr>
      <t>timestamp
scheme
filVal</t>
    </r>
  </si>
  <si>
    <t>i</t>
  </si>
  <si>
    <r>
      <rPr>
        <b/>
        <sz val="11"/>
        <color theme="1"/>
        <rFont val="Calibri"/>
        <family val="2"/>
        <scheme val="minor"/>
      </rPr>
      <t>Solde du compte de règlement</t>
    </r>
    <r>
      <rPr>
        <sz val="11"/>
        <color theme="1"/>
        <rFont val="Calibri"/>
        <family val="2"/>
        <scheme val="minor"/>
      </rPr>
      <t xml:space="preserve">
EVENEMENT.RowKey like yyyyMMdd|Etape 2.corrId|GACBL|*
AND EVENEMENT.trAcntId="</t>
    </r>
    <r>
      <rPr>
        <b/>
        <sz val="11"/>
        <color rgb="FF00B050"/>
        <rFont val="Calibri"/>
        <family val="2"/>
        <scheme val="minor"/>
      </rPr>
      <t xml:space="preserve">DL02920965"
</t>
    </r>
    <r>
      <rPr>
        <b/>
        <sz val="11"/>
        <color rgb="FFFF0000"/>
        <rFont val="Calibri"/>
        <family val="2"/>
        <scheme val="minor"/>
      </rPr>
      <t xml:space="preserve">
</t>
    </r>
    <r>
      <rPr>
        <b/>
        <sz val="11"/>
        <rFont val="Calibri"/>
        <family val="2"/>
        <scheme val="minor"/>
      </rPr>
      <t>Solde du compte de cantonnement</t>
    </r>
    <r>
      <rPr>
        <b/>
        <sz val="11"/>
        <color rgb="FFFF0000"/>
        <rFont val="Calibri"/>
        <family val="2"/>
        <scheme val="minor"/>
      </rPr>
      <t xml:space="preserve">
</t>
    </r>
    <r>
      <rPr>
        <sz val="11"/>
        <rFont val="Calibri"/>
        <family val="2"/>
        <scheme val="minor"/>
      </rPr>
      <t>EVENEMENT.RowKey like yyyyMMdd|Etape 2.corrId|GACBL*</t>
    </r>
    <r>
      <rPr>
        <b/>
        <sz val="11"/>
        <color rgb="FF00B050"/>
        <rFont val="Calibri"/>
        <family val="2"/>
        <scheme val="minor"/>
      </rPr>
      <t xml:space="preserve">
</t>
    </r>
    <r>
      <rPr>
        <b/>
        <sz val="11"/>
        <rFont val="Calibri"/>
        <family val="2"/>
        <scheme val="minor"/>
      </rPr>
      <t>AND EVENEMENT.trAcntId=</t>
    </r>
    <r>
      <rPr>
        <b/>
        <sz val="11"/>
        <color rgb="FF00B050"/>
        <rFont val="Calibri"/>
        <family val="2"/>
        <scheme val="minor"/>
      </rPr>
      <t>"DL02920961"</t>
    </r>
  </si>
  <si>
    <t xml:space="preserve">Etape 7 : </t>
  </si>
  <si>
    <t>listeCommercants.cash-out-mrepvac</t>
  </si>
  <si>
    <t>jour-cashout</t>
  </si>
  <si>
    <t>type-controle</t>
  </si>
  <si>
    <t>somme-cashout-theorique</t>
  </si>
  <si>
    <t>nb-comm-cashout</t>
  </si>
  <si>
    <t>listeCommercants.raison-sociale</t>
  </si>
  <si>
    <t>listeCommercants.account-id</t>
  </si>
  <si>
    <t>listeCommercants.rolling-reserve</t>
  </si>
  <si>
    <t>listeCommercants.indicateur-sortie-cash</t>
  </si>
  <si>
    <t>listeCommercants.solde-cp</t>
  </si>
  <si>
    <t>listeCommercants.cashout-theorique</t>
  </si>
  <si>
    <t>listeCommercants.cashout-ok</t>
  </si>
  <si>
    <t>somme-cash-out-mrepvac</t>
  </si>
  <si>
    <t>res-controle-cash-theorique-mrepvac</t>
  </si>
  <si>
    <t>somme-cashout-theorique - somme-cash-out-mrepvac</t>
  </si>
  <si>
    <t xml:space="preserve">ctAmt
trAcntId
corrId
</t>
  </si>
  <si>
    <t>listeCommercantsEnErreur.siret</t>
  </si>
  <si>
    <t>listeCommercantsEnErreur.raison-sociale</t>
  </si>
  <si>
    <t>listeCommercantsEnErreur.account-id</t>
  </si>
  <si>
    <t>listeCommercantsEnErreur.solde-cp</t>
  </si>
  <si>
    <t>listeCommercantsEnErreur.rolling-reserve</t>
  </si>
  <si>
    <t>listeCommercantsEnErreur.indicateur-sortie-cash</t>
  </si>
  <si>
    <t>listeCommercantsEnErreur.cashout-theorique</t>
  </si>
  <si>
    <t>listeCommercantsEnErreur.cashout-ok</t>
  </si>
  <si>
    <t>listeCommercantsEnErreur.cash-out-mrepvac</t>
  </si>
  <si>
    <t xml:space="preserve">Si listeCommercants.cashout-ok=false Alors </t>
  </si>
  <si>
    <t>Si listeCommercants.cashout-ok=false Alors  Etape 1.REFCOM|MJCM-EP-IDPV Sinon Ne rien faire</t>
  </si>
  <si>
    <t>Si listeCommercants.cashout-ok=false Alors  Etape 1.REFCOM|MJCM-EP-PLADR1 Sinon Ne rien faire</t>
  </si>
  <si>
    <t>Si listeCommercants.cashout-ok=false Alors  Etape 1.REFCOM|MJCM-EP-IDCPCM Sinon Ne rien faire</t>
  </si>
  <si>
    <t>Si listeCommercants.cashout-ok=false Alors  Etape 3.MREPVAC|get-account-balance/balance|value Sinon Ne rien faire</t>
  </si>
  <si>
    <t>Si listeCommercants.cashout-ok=false Alors  Etape 1.REFCOM|MJCM-EP-MT-ROLL Sinon Ne rien faire</t>
  </si>
  <si>
    <t>Si listeCommercants.cashout-ok=false Alors  Etape 1.REFCOM|MJCM-EP-INSOCK Sinon Ne rien faire</t>
  </si>
  <si>
    <t>Si listeCommercants.cashout-ok=false Alors  Etape 4.cashOutTheorique Sinon Ne rien faire</t>
  </si>
  <si>
    <t>Si listeCommercants.cashout-ok=false Alors  listeCommercants.cashout-ok Sinon Ne rien faire</t>
  </si>
  <si>
    <r>
      <t xml:space="preserve">F - J = 0 (cf Spéc CASHOUT)
Somme des montants interchange du CREMBA + Mouvement interchange sur le compte de Fonctionnement = 0
</t>
    </r>
    <r>
      <rPr>
        <b/>
        <sz val="11"/>
        <color rgb="FF7030A0"/>
        <rFont val="Calibri"/>
        <family val="2"/>
        <scheme val="minor"/>
      </rPr>
      <t>controleInterCreInterFonc=</t>
    </r>
    <r>
      <rPr>
        <sz val="11"/>
        <color theme="1"/>
        <rFont val="Calibri"/>
        <family val="2"/>
        <scheme val="minor"/>
      </rPr>
      <t>Somme(Etape 4.sInterESiret)
+ Etape 3.MREPVAC|get-account-transactions/transaction.value.value=0
Autrement dit Somme (Etape4.CREMBA|MTCOMINT) - la valeur du montant de l'interchange de l'étape 3 =0</t>
    </r>
  </si>
  <si>
    <r>
      <rPr>
        <b/>
        <sz val="11"/>
        <color theme="1"/>
        <rFont val="Calibri"/>
        <family val="2"/>
        <scheme val="minor"/>
      </rPr>
      <t>Etape 3</t>
    </r>
    <r>
      <rPr>
        <sz val="11"/>
        <color theme="1"/>
        <rFont val="Calibri"/>
        <family val="2"/>
        <scheme val="minor"/>
      </rPr>
      <t xml:space="preserve"> : récupérer les soldes des compte de paiement à l'heure passée en paramètre (8h en exécution normale)</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</si>
  <si>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"REM R 500*")</t>
    </r>
  </si>
  <si>
    <r>
      <t>SCT.RowKey like H|Etape 3.</t>
    </r>
    <r>
      <rPr>
        <b/>
        <sz val="11"/>
        <color rgb="FF7030A0"/>
        <rFont val="Calibri"/>
        <family val="2"/>
        <scheme val="minor"/>
      </rPr>
      <t>gtTransDt(format(YYYYMMDD)|CI|*
and srcf=Etape 3.filVal</t>
    </r>
  </si>
  <si>
    <t>SCT.RowKey like T|Etape 3.gtTransDt(format(YYYYMMDD)|CI|*
and srcf=Etape 3.filVal</t>
  </si>
  <si>
    <t>Etape 1.REFCOM|MJCM-RUF3-TX</t>
  </si>
  <si>
    <t>listeCommercants.numero-cegid</t>
  </si>
  <si>
    <t>IDPV
PLADR1
IDCPCM
INSOCK
MTROLL
RUF3TX</t>
  </si>
  <si>
    <t>ajout 16/06/2020</t>
  </si>
  <si>
    <t>IDPV
PLADR1
IDCPCM
REFCOM|MJCM-EP-BANDOM
REFCOM|MJCM-EP-GUICH
REFCOM|MJCM-EP-NUCOBAN
INSOCK
MTROLL
RUF3TX</t>
  </si>
  <si>
    <t>listeCommercantsEnErreur.numero-cegid</t>
  </si>
  <si>
    <r>
      <rPr>
        <b/>
        <sz val="11"/>
        <color theme="1"/>
        <rFont val="Calibri"/>
        <family val="2"/>
        <scheme val="minor"/>
      </rPr>
      <t>Avant le 09/01/2020
Transactions du compte de fonctionnement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trAcntId="TE56235696"
AND corrId=Etape 2-d.corrId
</t>
    </r>
  </si>
  <si>
    <r>
      <rPr>
        <b/>
        <sz val="11"/>
        <color theme="1"/>
        <rFont val="Calibri"/>
        <family val="2"/>
        <scheme val="minor"/>
      </rPr>
      <t>Transactions du compte de règlement</t>
    </r>
    <r>
      <rPr>
        <sz val="11"/>
        <color theme="1"/>
        <rFont val="Calibri"/>
        <family val="2"/>
        <scheme val="minor"/>
      </rPr>
      <t xml:space="preserve">
TRANSACTIONS.RowKey like yyyyMMdd|TRNSF|DL02920965</t>
    </r>
    <r>
      <rPr>
        <b/>
        <sz val="11"/>
        <color rgb="FF00B050"/>
        <rFont val="Calibri"/>
        <family val="2"/>
        <scheme val="minor"/>
      </rPr>
      <t xml:space="preserve">*
</t>
    </r>
    <r>
      <rPr>
        <sz val="11"/>
        <rFont val="Calibri"/>
        <family val="2"/>
        <scheme val="minor"/>
      </rPr>
      <t xml:space="preserve">AND trLabel like "COMCO *"
AND corrId=Etape 2-a.corrId
</t>
    </r>
  </si>
  <si>
    <r>
      <rPr>
        <b/>
        <sz val="11"/>
        <color theme="1"/>
        <rFont val="Calibri"/>
        <family val="2"/>
        <scheme val="minor"/>
      </rPr>
      <t>Transactions du compte de fonctionnement</t>
    </r>
    <r>
      <rPr>
        <sz val="11"/>
        <color theme="1"/>
        <rFont val="Calibri"/>
        <family val="2"/>
        <scheme val="minor"/>
      </rPr>
      <t xml:space="preserve">
TRANSACTIONS.RowKey like yyyyMMdd|TRNSF|TE56235696*</t>
    </r>
    <r>
      <rPr>
        <b/>
        <sz val="11"/>
        <color rgb="FF00B050"/>
        <rFont val="Calibri"/>
        <family val="2"/>
        <scheme val="minor"/>
      </rPr>
      <t xml:space="preserve">
</t>
    </r>
    <r>
      <rPr>
        <sz val="11"/>
        <rFont val="Calibri"/>
        <family val="2"/>
        <scheme val="minor"/>
      </rPr>
      <t xml:space="preserve">AND trLabel like "COMCO *"
</t>
    </r>
    <r>
      <rPr>
        <sz val="11"/>
        <color theme="1"/>
        <rFont val="Calibri"/>
        <family val="2"/>
        <scheme val="minor"/>
      </rPr>
      <t>AND corrId=Etape 2-a.corrId</t>
    </r>
  </si>
  <si>
    <t>listeCommercants.rowKey</t>
  </si>
  <si>
    <t>listeCommercants.numContrat</t>
  </si>
  <si>
    <t>REFCOM|MJCM-EP-IDPV
REFCOM|MJCM-EP-PLADR1
REFCOM|MJCM-EP-IDCPCM
REFCOM|MJCM-EP-INSOCK
REFCOM|MJCM-EP-MT-ROLL
REFCOM|MJCM-EP-RUF3-TX
REFCOM|ROWKEY
REFCOM|REFCOM|MJCM-EP-NUCM</t>
  </si>
  <si>
    <t>Etape 1.REFCOM|REFCOM|MJCM-EP-NUCM</t>
  </si>
  <si>
    <t>Etape 1.REFCOM|ROWKEY</t>
  </si>
  <si>
    <t>REFCOM|MJCM-EP-IDPV
REFCOM|MJCM-EP-PLADR1
REFCOM|MJCM-EP-IDCPCM
REFCOM|IBAN-CP=FR76+REFCOM|MJCM-EP-BANDOM+REFCOM|MJCM-EP-GUICH+REFCOM|MJCM-EP-NUCOBAN
REFCOM|MJCM-EP-INSOCK
REFCOM|MJCM-EP-MT-ROLL
REFCOM|MJCM-EP-RUF3-TX
REFCOM|ROWKEY
REFCOM|REFCOM|MJCM-EP-NUCM</t>
  </si>
  <si>
    <t>correlation-id-technique</t>
  </si>
  <si>
    <t>correlation-id-financiere</t>
  </si>
  <si>
    <t>timestamp-vacation-technique</t>
  </si>
  <si>
    <t>timestamp-vacation-financiere</t>
  </si>
  <si>
    <r>
      <rPr>
        <b/>
        <sz val="11"/>
        <color rgb="FF7030A0"/>
        <rFont val="Calibri"/>
        <family val="2"/>
        <scheme val="minor"/>
      </rPr>
      <t>corrId</t>
    </r>
    <r>
      <rPr>
        <sz val="11"/>
        <color theme="1"/>
        <rFont val="Calibri"/>
        <family val="2"/>
        <scheme val="minor"/>
      </rPr>
      <t>, scheme VACATIONS.rowKey LIKE yyyyMMdd*
AND vacTyp="vacation-financiere"
prendre les vacations techniques de la journée</t>
    </r>
  </si>
  <si>
    <r>
      <rPr>
        <b/>
        <sz val="11"/>
        <color theme="1"/>
        <rFont val="Calibri"/>
        <family val="2"/>
        <scheme val="minor"/>
      </rPr>
      <t>Etape 2 b</t>
    </r>
    <r>
      <rPr>
        <sz val="11"/>
        <color theme="1"/>
        <rFont val="Calibri"/>
        <family val="2"/>
        <scheme val="minor"/>
      </rPr>
      <t xml:space="preserve"> : Pour chaque récupérer l'identifiant de la vacation technique la plus récente</t>
    </r>
  </si>
  <si>
    <t>Etape 2 b.corrIdTech</t>
  </si>
  <si>
    <t>Etape 2 b.timestamp</t>
  </si>
  <si>
    <t>Etape 2 a.timestamp</t>
  </si>
  <si>
    <r>
      <rPr>
        <b/>
        <sz val="11"/>
        <color theme="1"/>
        <rFont val="Calibri"/>
        <family val="2"/>
        <scheme val="minor"/>
      </rPr>
      <t>Etape 2 a</t>
    </r>
    <r>
      <rPr>
        <sz val="11"/>
        <color theme="1"/>
        <rFont val="Calibri"/>
        <family val="2"/>
        <scheme val="minor"/>
      </rPr>
      <t xml:space="preserve"> : récupérer les vacations financières du jour</t>
    </r>
  </si>
  <si>
    <t>Etape 2 a.corrId</t>
  </si>
  <si>
    <r>
      <rPr>
        <sz val="11"/>
        <color rgb="FFC00000"/>
        <rFont val="Calibri"/>
        <family val="2"/>
        <scheme val="minor"/>
      </rPr>
      <t>"CASHOUT_I_"</t>
    </r>
    <r>
      <rPr>
        <sz val="11"/>
        <color theme="1"/>
        <rFont val="Calibri"/>
        <family val="2"/>
        <scheme val="minor"/>
      </rPr>
      <t>+</t>
    </r>
    <r>
      <rPr>
        <b/>
        <sz val="11"/>
        <color rgb="FF7030A0"/>
        <rFont val="Calibri"/>
        <family val="2"/>
        <scheme val="minor"/>
      </rPr>
      <t>Etape 2 a.corrId</t>
    </r>
    <r>
      <rPr>
        <sz val="11"/>
        <color theme="1"/>
        <rFont val="Calibri"/>
        <family val="2"/>
        <scheme val="minor"/>
      </rPr>
      <t xml:space="preserve">+"_"+timestamp de la date/heure du contrôle </t>
    </r>
  </si>
  <si>
    <t>Ne plus alimenter correlation-id</t>
  </si>
  <si>
    <t>Si controleSomme&lt;&gt;0 Alors false Sinon true</t>
  </si>
  <si>
    <t>Etape 2-a.timestamp</t>
  </si>
  <si>
    <t>Etape 2 b.corrId</t>
  </si>
  <si>
    <t>t84a944f-38d0-11ea-902e-0050569b3X3c</t>
  </si>
  <si>
    <t>2020-01-17T03:15:40.212+2</t>
  </si>
  <si>
    <t>2020-01-17T03:25:40.538+2</t>
  </si>
  <si>
    <t>Anciennement idVacationReglt</t>
  </si>
  <si>
    <t>Anciennement timeVacReglt</t>
  </si>
  <si>
    <r>
      <rPr>
        <b/>
        <sz val="11"/>
        <color theme="1"/>
        <rFont val="Calibri"/>
        <family val="2"/>
        <scheme val="minor"/>
      </rPr>
      <t>Transactions du compte de fonctionnement</t>
    </r>
    <r>
      <rPr>
        <sz val="11"/>
        <color theme="1"/>
        <rFont val="Calibri"/>
        <family val="2"/>
        <scheme val="minor"/>
      </rPr>
      <t xml:space="preserve">
TRANSACTION.RowKey like yyyyMMdd|GACTR|TE56235696</t>
    </r>
    <r>
      <rPr>
        <b/>
        <sz val="11"/>
        <color rgb="FF00B050"/>
        <rFont val="Calibri"/>
        <family val="2"/>
        <scheme val="minor"/>
      </rPr>
      <t xml:space="preserve">*
</t>
    </r>
    <r>
      <rPr>
        <sz val="11"/>
        <rFont val="Calibri"/>
        <family val="2"/>
        <scheme val="minor"/>
      </rPr>
      <t xml:space="preserve">AND (trLabel like "COM E 102*" or trLabel like "COM E 100*")
</t>
    </r>
  </si>
  <si>
    <t xml:space="preserve">Etape 2 c </t>
  </si>
  <si>
    <t>REM E 100</t>
  </si>
  <si>
    <t xml:space="preserve">- </t>
  </si>
  <si>
    <t>REM E 102</t>
  </si>
  <si>
    <t>REM E VI</t>
  </si>
  <si>
    <t>REM E MC</t>
  </si>
  <si>
    <t>Début du libellé de la globalTransaction</t>
  </si>
  <si>
    <t>Signe</t>
  </si>
  <si>
    <t>+</t>
  </si>
  <si>
    <t>A prendre en compte</t>
  </si>
  <si>
    <t>oui</t>
  </si>
  <si>
    <t>non</t>
  </si>
  <si>
    <t>Transac. débit carte
Signe "-"</t>
  </si>
  <si>
    <t>Transac. crédit carte
Signe "+"</t>
  </si>
  <si>
    <r>
      <t xml:space="preserve">MREPVAC.RowKey like yyyyMMdd|Etape 2-a.CorrelationId|CRETR*
and trLabel like "Transac. crédit carte*" or trLabel like "Transac. débit carte*"
</t>
    </r>
    <r>
      <rPr>
        <b/>
        <sz val="11"/>
        <color rgb="FFFF0000"/>
        <rFont val="Calibri"/>
        <family val="2"/>
        <scheme val="minor"/>
      </rPr>
      <t xml:space="preserve">Voir annexe E pour les transactions à prendre en compte </t>
    </r>
  </si>
  <si>
    <r>
      <rPr>
        <b/>
        <sz val="11"/>
        <color theme="1"/>
        <rFont val="Calibri"/>
        <family val="2"/>
        <scheme val="minor"/>
      </rPr>
      <t xml:space="preserve">Etape 2-c :   </t>
    </r>
    <r>
      <rPr>
        <sz val="11"/>
        <color theme="1"/>
        <rFont val="Calibri"/>
        <family val="2"/>
        <scheme val="minor"/>
      </rPr>
      <t xml:space="preserve">
Récupérer les mouvements des transactions brutes sur les compte de paiement des commerçants
</t>
    </r>
    <r>
      <rPr>
        <b/>
        <sz val="11"/>
        <color rgb="FFFF0000"/>
        <rFont val="Calibri"/>
        <family val="2"/>
        <scheme val="minor"/>
      </rPr>
      <t xml:space="preserve">Voir annexe E pour les transactions à prendre en compte </t>
    </r>
  </si>
  <si>
    <t xml:space="preserve">Vérifier si on fait le filtre en fonction de REM E 100 et REM E 102
Pour REM E MC et REM E VI pas de filtre </t>
  </si>
  <si>
    <t xml:space="preserve">zsiret
idrem
mtbrut
mtcomint
mtttcitr
cdopei
</t>
  </si>
  <si>
    <r>
      <t xml:space="preserve">CREMBA|ZSIRET
CREMBA|IDREM
</t>
    </r>
    <r>
      <rPr>
        <b/>
        <sz val="11"/>
        <color theme="1"/>
        <rFont val="Calibri"/>
        <family val="2"/>
        <scheme val="minor"/>
      </rPr>
      <t>sMtBrESiret</t>
    </r>
    <r>
      <rPr>
        <sz val="11"/>
        <color theme="1"/>
        <rFont val="Calibri"/>
        <family val="2"/>
        <scheme val="minor"/>
      </rPr>
      <t>=Somme(</t>
    </r>
    <r>
      <rPr>
        <b/>
        <sz val="11"/>
        <color rgb="FFFF0000"/>
        <rFont val="Calibri"/>
        <family val="2"/>
        <scheme val="minor"/>
      </rPr>
      <t>Si CREMBA|CDOPEI  = "AVO" Alors mulitplier par -1  Sinon par 1 Fin   Si</t>
    </r>
    <r>
      <rPr>
        <sz val="11"/>
        <color theme="1"/>
        <rFont val="Calibri"/>
        <family val="2"/>
        <scheme val="minor"/>
      </rPr>
      <t xml:space="preserve">CREMBA|MTBRUT)
</t>
    </r>
    <r>
      <rPr>
        <b/>
        <sz val="11"/>
        <color theme="1"/>
        <rFont val="Calibri"/>
        <family val="2"/>
        <scheme val="minor"/>
      </rPr>
      <t>sInterESiret</t>
    </r>
    <r>
      <rPr>
        <sz val="11"/>
        <color theme="1"/>
        <rFont val="Calibri"/>
        <family val="2"/>
        <scheme val="minor"/>
      </rPr>
      <t xml:space="preserve">=Somme(CREMBA|MTCOMINT)
</t>
    </r>
    <r>
      <rPr>
        <b/>
        <sz val="11"/>
        <color theme="1"/>
        <rFont val="Calibri"/>
        <family val="2"/>
        <scheme val="minor"/>
      </rPr>
      <t>sCoComESiret</t>
    </r>
    <r>
      <rPr>
        <sz val="11"/>
        <color theme="1"/>
        <rFont val="Calibri"/>
        <family val="2"/>
        <scheme val="minor"/>
      </rPr>
      <t xml:space="preserve">=Somme(CREMBA|MTTTCITR)
</t>
    </r>
  </si>
  <si>
    <t>Quand on somme les MTBRUT il faut multiplier par -1 si CREMBA|CDOPEI ="AVO"</t>
  </si>
  <si>
    <t>K</t>
  </si>
  <si>
    <t>surcantonnement-externe</t>
  </si>
  <si>
    <r>
      <t>MREPVAC|get-account-balance/accountId|value IN ("DL02920961","DL02920965")
AND MREPVAC|get-account-balance|Correlation ID=</t>
    </r>
    <r>
      <rPr>
        <b/>
        <sz val="11"/>
        <color rgb="FFFF0000"/>
        <rFont val="Calibri"/>
        <family val="2"/>
        <scheme val="minor"/>
      </rPr>
      <t>corrId</t>
    </r>
  </si>
  <si>
    <r>
      <rPr>
        <b/>
        <sz val="11"/>
        <color theme="1"/>
        <rFont val="Calibri"/>
        <family val="2"/>
        <scheme val="minor"/>
      </rPr>
      <t>Etape 4 bis</t>
    </r>
    <r>
      <rPr>
        <sz val="11"/>
        <color theme="1"/>
        <rFont val="Calibri"/>
        <family val="2"/>
        <scheme val="minor"/>
      </rPr>
      <t xml:space="preserve"> : Récupération du montant de surcantonnement</t>
    </r>
  </si>
  <si>
    <t>reglement-solde-arkea</t>
  </si>
  <si>
    <t>reglement-solde-date-arkea</t>
  </si>
  <si>
    <t>reglement-solde-bnpp</t>
  </si>
  <si>
    <t>surcantonnement-date-bnpp</t>
  </si>
  <si>
    <t>surcantonnement-montant-bnpp</t>
  </si>
  <si>
    <t>reglement-externe-solde</t>
  </si>
  <si>
    <t>reglement-solde-date-bnpp</t>
  </si>
  <si>
    <t>Idem soldeDate :
Etape 2.MREPVAC|start-vacation|timestamp</t>
  </si>
  <si>
    <t>EPINDICATEUR</t>
  </si>
  <si>
    <t>SOURCE</t>
  </si>
  <si>
    <t>amount
timestamp</t>
  </si>
  <si>
    <t>le plus récent dans le passé par rapport à la business date</t>
  </si>
  <si>
    <r>
      <rPr>
        <b/>
        <sz val="11"/>
        <color theme="1"/>
        <rFont val="Calibri"/>
        <family val="2"/>
        <scheme val="minor"/>
      </rPr>
      <t>Etape 4 bis 2</t>
    </r>
    <r>
      <rPr>
        <sz val="11"/>
        <color theme="1"/>
        <rFont val="Calibri"/>
        <family val="2"/>
        <scheme val="minor"/>
      </rPr>
      <t xml:space="preserve"> : Somme des surcantonnement</t>
    </r>
  </si>
  <si>
    <t>Etape 4 bis</t>
  </si>
  <si>
    <t>Faire la somme des surcantonnements récupérés ci -dessus</t>
  </si>
  <si>
    <t>Date de dernière mise à de la règle</t>
  </si>
  <si>
    <t>Id variable</t>
  </si>
  <si>
    <t>CONTCASH_D-1</t>
  </si>
  <si>
    <t>CONTCASH_D-2</t>
  </si>
  <si>
    <t>CONTCASH_D-3</t>
  </si>
  <si>
    <t>CONTCASH_D-4</t>
  </si>
  <si>
    <t>CONTCASH_D-5</t>
  </si>
  <si>
    <t>CONTCASH_D-6</t>
  </si>
  <si>
    <t>CONTCASH_D-7</t>
  </si>
  <si>
    <t>CONTCASH_D-8</t>
  </si>
  <si>
    <t>CONTCASH_D-9</t>
  </si>
  <si>
    <t>CONTCASH_D-10</t>
  </si>
  <si>
    <t>CONTCASH_D-11</t>
  </si>
  <si>
    <t>CONTCASH_D-12</t>
  </si>
  <si>
    <t>CONTCASH_D-13</t>
  </si>
  <si>
    <t>CONTCASH_D-14</t>
  </si>
  <si>
    <t>CONTCASH_D-15</t>
  </si>
  <si>
    <t>CONTCASH_D-16</t>
  </si>
  <si>
    <t>CONTCASH_D-17</t>
  </si>
  <si>
    <t>CONTCASH_D-18</t>
  </si>
  <si>
    <t>CONTCASH_D-19</t>
  </si>
  <si>
    <t>CONTCASH_D-20</t>
  </si>
  <si>
    <t>CONTCASH_D-21</t>
  </si>
  <si>
    <t>CONTCASH_D-22</t>
  </si>
  <si>
    <t>CONTCASH_D-23</t>
  </si>
  <si>
    <t>CONTCASH_D-24</t>
  </si>
  <si>
    <t>CONTCASH_D-25</t>
  </si>
  <si>
    <t>CONTCASH_D-26</t>
  </si>
  <si>
    <t>CONTCASH_D-27</t>
  </si>
  <si>
    <t>CONTCASH_D-28</t>
  </si>
  <si>
    <t>CONTCASH_D-29</t>
  </si>
  <si>
    <t>CONTCASH_D-30</t>
  </si>
  <si>
    <r>
      <rPr>
        <b/>
        <sz val="11"/>
        <color theme="1"/>
        <rFont val="Calibri"/>
        <family val="2"/>
        <scheme val="minor"/>
      </rPr>
      <t>Etape 4 ter 2</t>
    </r>
    <r>
      <rPr>
        <sz val="11"/>
        <color theme="1"/>
        <rFont val="Calibri"/>
        <family val="2"/>
        <scheme val="minor"/>
      </rPr>
      <t xml:space="preserve"> : Somme des compte de reglement externe</t>
    </r>
  </si>
  <si>
    <t>Etape 4 ter</t>
  </si>
  <si>
    <t>Faire la somme des soldes de compte de règlement externes récupérés ci -dessus</t>
  </si>
  <si>
    <t>Alimenter la variable surcantonnement-montant-bnpp dans le JSON de sortie (=amount)
Alimenter la variable surcantonnement-date-bnpp  dans le JSON de sortie (=timestamp)</t>
  </si>
  <si>
    <t>Alimenter la variable reglement-solde-bnpp dans le JSON de sortie (=amount)
Alimenter la variable reglement-solde-date-bnpp dans le JSON de sortie (=timestamp)</t>
  </si>
  <si>
    <t>Voir Etape 4 bis</t>
  </si>
  <si>
    <t>FROM EPINDICATEUR
WHERE RowKey like SURCANTOCREG|-|B|BNPP*</t>
  </si>
  <si>
    <t>surcantonnement-utilisation-bnpp</t>
  </si>
  <si>
    <t>surcantonnement-base-bnpp</t>
  </si>
  <si>
    <t>surcantonnement-base-date-bnpp</t>
  </si>
  <si>
    <t>CONTCASH_D-31</t>
  </si>
  <si>
    <t>CONTCASH_D-32</t>
  </si>
  <si>
    <t>CONTCASH_D-33</t>
  </si>
  <si>
    <t xml:space="preserve">Pourcentage ??? Comment le stocker dans l'index Elastic pour une resitution propre dans Kibana ? </t>
  </si>
  <si>
    <t>Si surcantonnement-base-bnpp (CONTCASH_D-31)=0 
Alors 999 
Sinon (1  - surcantonnement-montant-bnpp (CONTCASH_D-25) / surcantonnement-base-bnpp (CONTCASH_D-31)) *100</t>
  </si>
  <si>
    <t>Rien à faire juste prendre en considération le montant du surcantonnement BNPP calculé en Etape 4 bis</t>
  </si>
  <si>
    <t xml:space="preserve">Réaliser le calcul et renseigner la variable </t>
  </si>
  <si>
    <t>Etape 7 b : Récupération de la valeur de base du surcantonnement</t>
  </si>
  <si>
    <t>Calcul du reste à consommer du surcantonnement.
1 - Valeur actuelle du surcantonnement/La valeur de la dernière réinitialisation du surcantonnement</t>
  </si>
  <si>
    <t xml:space="preserve">Etape 7 c : Calcul du reste à consommer </t>
  </si>
  <si>
    <t>Alimenter la variable surcantonnement-base-bnpp  (=amount)
Alimenter la variable surcantonnement-base-date-bnpp  (=timestamp)
Alimenter la variable surcantonnement-base-id (=rowkey)</t>
  </si>
  <si>
    <t>amount
timestamp
rowkey</t>
  </si>
  <si>
    <t>CONTCASH_D-34</t>
  </si>
  <si>
    <t>surcantonnement-base_id</t>
  </si>
  <si>
    <t>Etape 7 b.rowkey</t>
  </si>
  <si>
    <t>L</t>
  </si>
  <si>
    <t>mois-M-1-commission-prelevement-date</t>
  </si>
  <si>
    <t>mois-M-1-commission-prelevement-montant</t>
  </si>
  <si>
    <t>mois-M-1-commission-liste-CREs</t>
  </si>
  <si>
    <t>partenaire</t>
  </si>
  <si>
    <t>BNPP</t>
  </si>
  <si>
    <t>Contrôle du prélèvement mensuel des commissions BNPP</t>
  </si>
  <si>
    <t>reglement-transaction</t>
  </si>
  <si>
    <t>mois-M-commission-liste-CREs</t>
  </si>
  <si>
    <t>Valider que les financements arrivés la veille du cashout ont bien mouvementé les comptes de règlements concernés avant d’être virés au compte de règlement Arkéa pour traitement de la vacation financière.</t>
  </si>
  <si>
    <t>?</t>
  </si>
  <si>
    <r>
      <t xml:space="preserve">corrId
</t>
    </r>
    <r>
      <rPr>
        <sz val="11"/>
        <rFont val="Calibri"/>
        <family val="2"/>
        <scheme val="minor"/>
      </rPr>
      <t>timestamp</t>
    </r>
    <r>
      <rPr>
        <b/>
        <sz val="11"/>
        <color rgb="FFFF0000"/>
        <rFont val="Calibri"/>
        <family val="2"/>
        <scheme val="minor"/>
      </rPr>
      <t xml:space="preserve">
scheme</t>
    </r>
  </si>
  <si>
    <r>
      <rPr>
        <b/>
        <sz val="11"/>
        <color theme="1"/>
        <rFont val="Calibri"/>
        <family val="2"/>
        <scheme val="minor"/>
      </rPr>
      <t>Etape 1</t>
    </r>
    <r>
      <rPr>
        <sz val="11"/>
        <color theme="1"/>
        <rFont val="Calibri"/>
        <family val="2"/>
        <scheme val="minor"/>
      </rPr>
      <t xml:space="preserve"> : rechercher les vacations des mois M et M-1</t>
    </r>
  </si>
  <si>
    <r>
      <rPr>
        <b/>
        <sz val="11"/>
        <color theme="1"/>
        <rFont val="Calibri"/>
        <family val="2"/>
        <scheme val="minor"/>
      </rPr>
      <t>Etape 4</t>
    </r>
    <r>
      <rPr>
        <sz val="11"/>
        <color theme="1"/>
        <rFont val="Calibri"/>
        <family val="2"/>
        <scheme val="minor"/>
      </rPr>
      <t xml:space="preserve"> : contrôle</t>
    </r>
  </si>
  <si>
    <t>VACATIONS</t>
  </si>
  <si>
    <t>CREMBA AGREGAT</t>
  </si>
  <si>
    <t>TRANSACTIONS</t>
  </si>
  <si>
    <r>
      <rPr>
        <b/>
        <sz val="11"/>
        <color theme="1"/>
        <rFont val="Calibri"/>
        <family val="2"/>
        <scheme val="minor"/>
      </rPr>
      <t xml:space="preserve">Etape 2 </t>
    </r>
    <r>
      <rPr>
        <sz val="11"/>
        <color theme="1"/>
        <rFont val="Calibri"/>
        <family val="2"/>
        <scheme val="minor"/>
      </rPr>
      <t>: sommer par mois les commissions des mois M et M-1</t>
    </r>
  </si>
  <si>
    <r>
      <t xml:space="preserve">corrId
</t>
    </r>
    <r>
      <rPr>
        <sz val="11"/>
        <rFont val="Calibri"/>
        <family val="2"/>
        <scheme val="minor"/>
      </rPr>
      <t>timestamp</t>
    </r>
    <r>
      <rPr>
        <b/>
        <sz val="11"/>
        <color rgb="FFFF0000"/>
        <rFont val="Calibri"/>
        <family val="2"/>
        <scheme val="minor"/>
      </rPr>
      <t xml:space="preserve">
scheme
filVal</t>
    </r>
  </si>
  <si>
    <t>libelle</t>
  </si>
  <si>
    <t>business date</t>
  </si>
  <si>
    <t>timestamp-execution</t>
  </si>
  <si>
    <t>sysdate</t>
  </si>
  <si>
    <t>ETAPE 1.filename</t>
  </si>
  <si>
    <t>ETAPE 2.commission</t>
  </si>
  <si>
    <t>ETAPE 2.montant-M-1</t>
  </si>
  <si>
    <t>mois-M-1-commission-montant-CRE</t>
  </si>
  <si>
    <t>mois-M-commission-montant-CRE</t>
  </si>
  <si>
    <t>ETAPE 2.montant-M</t>
  </si>
  <si>
    <t>Date de la ligne 07</t>
  </si>
  <si>
    <t>yyyy-MM-dd de la business date</t>
  </si>
  <si>
    <r>
      <t>mois-M-1-commission-liste-CREs.cre.</t>
    </r>
    <r>
      <rPr>
        <b/>
        <sz val="11"/>
        <color theme="1"/>
        <rFont val="Calibri"/>
        <family val="2"/>
        <scheme val="minor"/>
      </rPr>
      <t>filename</t>
    </r>
  </si>
  <si>
    <r>
      <t>mois-M-1-commission-liste-CREs.cre.</t>
    </r>
    <r>
      <rPr>
        <b/>
        <sz val="11"/>
        <color theme="1"/>
        <rFont val="Calibri"/>
        <family val="2"/>
        <scheme val="minor"/>
      </rPr>
      <t>commission-montant</t>
    </r>
  </si>
  <si>
    <r>
      <t>mois-M-1-commission-liste-CREs.cre.</t>
    </r>
    <r>
      <rPr>
        <b/>
        <sz val="11"/>
        <color theme="1"/>
        <rFont val="Calibri"/>
        <family val="2"/>
        <scheme val="minor"/>
      </rPr>
      <t>vacation-date</t>
    </r>
  </si>
  <si>
    <r>
      <t>mois-M-1-commission-liste-CREs.cre.</t>
    </r>
    <r>
      <rPr>
        <b/>
        <sz val="11"/>
        <color theme="1"/>
        <rFont val="Calibri"/>
        <family val="2"/>
        <scheme val="minor"/>
      </rPr>
      <t>vacation-id</t>
    </r>
  </si>
  <si>
    <r>
      <t>mois-M-1-commission-liste-CREs.cre.</t>
    </r>
    <r>
      <rPr>
        <b/>
        <sz val="11"/>
        <color theme="1"/>
        <rFont val="Calibri"/>
        <family val="2"/>
        <scheme val="minor"/>
      </rPr>
      <t>vacation-scheme</t>
    </r>
  </si>
  <si>
    <r>
      <t>mois-M-commission-liste-CREs.cre.</t>
    </r>
    <r>
      <rPr>
        <b/>
        <sz val="11"/>
        <color theme="1"/>
        <rFont val="Calibri"/>
        <family val="2"/>
        <scheme val="minor"/>
      </rPr>
      <t>filename</t>
    </r>
  </si>
  <si>
    <r>
      <t>mois-M-commission-liste-CREs.cre.</t>
    </r>
    <r>
      <rPr>
        <b/>
        <sz val="11"/>
        <color theme="1"/>
        <rFont val="Calibri"/>
        <family val="2"/>
        <scheme val="minor"/>
      </rPr>
      <t>commission-montant</t>
    </r>
  </si>
  <si>
    <r>
      <t>mois-M-commission-liste-CREs.cre.</t>
    </r>
    <r>
      <rPr>
        <b/>
        <sz val="11"/>
        <color theme="1"/>
        <rFont val="Calibri"/>
        <family val="2"/>
        <scheme val="minor"/>
      </rPr>
      <t>vacation-date</t>
    </r>
  </si>
  <si>
    <r>
      <t>mois-M-commission-liste-CREs.cre.</t>
    </r>
    <r>
      <rPr>
        <b/>
        <sz val="11"/>
        <color theme="1"/>
        <rFont val="Calibri"/>
        <family val="2"/>
        <scheme val="minor"/>
      </rPr>
      <t>vacation-id</t>
    </r>
  </si>
  <si>
    <r>
      <t>mois-M-commission-liste-CREs.cre.</t>
    </r>
    <r>
      <rPr>
        <b/>
        <sz val="11"/>
        <color theme="1"/>
        <rFont val="Calibri"/>
        <family val="2"/>
        <scheme val="minor"/>
      </rPr>
      <t>vacation-scheme</t>
    </r>
  </si>
  <si>
    <t>ETAPE 4.result</t>
  </si>
  <si>
    <t>ETAPE 4.label</t>
  </si>
  <si>
    <t>VARIABLES</t>
  </si>
  <si>
    <t>ETAPE 1.correlation-id</t>
  </si>
  <si>
    <t>ETAPE 1.vacation-timestamp</t>
  </si>
  <si>
    <t>ETAPE 1.vacation-scheme</t>
  </si>
  <si>
    <t>ETAPE 3.mvt-date</t>
  </si>
  <si>
    <t>ETAPE 3.mvt-value</t>
  </si>
  <si>
    <t>trValue</t>
  </si>
  <si>
    <r>
      <rPr>
        <b/>
        <sz val="11"/>
        <color theme="1"/>
        <rFont val="Calibri"/>
        <family val="2"/>
        <scheme val="minor"/>
      </rPr>
      <t>Etape 4 ter</t>
    </r>
    <r>
      <rPr>
        <sz val="11"/>
        <color theme="1"/>
        <rFont val="Calibri"/>
        <family val="2"/>
        <scheme val="minor"/>
      </rPr>
      <t xml:space="preserve"> : Récupération du (es) solde(s) des compte(s) de règlement externe(s)</t>
    </r>
  </si>
  <si>
    <r>
      <rPr>
        <b/>
        <sz val="11"/>
        <rFont val="Calibri"/>
        <family val="2"/>
        <scheme val="minor"/>
      </rPr>
      <t>CF recherche sur table evenement des GACBL de type 07 du R0097</t>
    </r>
    <r>
      <rPr>
        <sz val="11"/>
        <color rgb="FFFF0000"/>
        <rFont val="Calibri"/>
        <family val="2"/>
        <scheme val="minor"/>
      </rPr>
      <t xml:space="preserve">
FROM EPINDICATEUR
WHERE RowKey like SURCANTOCREG|D|V|BNPP*</t>
    </r>
  </si>
  <si>
    <r>
      <rPr>
        <b/>
        <sz val="11"/>
        <color theme="1"/>
        <rFont val="Calibri"/>
        <family val="2"/>
        <scheme val="minor"/>
      </rPr>
      <t>CF recherche sur table evenement des GACBL de type 07 du R0097</t>
    </r>
    <r>
      <rPr>
        <sz val="11"/>
        <color theme="1"/>
        <rFont val="Calibri"/>
        <family val="2"/>
        <scheme val="minor"/>
      </rPr>
      <t xml:space="preserve">
</t>
    </r>
    <r>
      <rPr>
        <sz val="11"/>
        <color rgb="FFFF0000"/>
        <rFont val="Calibri"/>
        <family val="2"/>
        <scheme val="minor"/>
      </rPr>
      <t>FROM EPINDICATEUR
WHERE RowKey like CREGSOLDEXXX|D|V|BNPP*</t>
    </r>
  </si>
  <si>
    <r>
      <rPr>
        <b/>
        <sz val="11"/>
        <color theme="1"/>
        <rFont val="Calibri"/>
        <family val="2"/>
        <scheme val="minor"/>
      </rPr>
      <t>Etape 5</t>
    </r>
    <r>
      <rPr>
        <sz val="11"/>
        <color theme="1"/>
        <rFont val="Calibri"/>
        <family val="2"/>
        <scheme val="minor"/>
      </rPr>
      <t xml:space="preserve"> : contrôle de l'égalité, 
        a) sommer les soldes des comptes de paiement
        b) contrôler que CP-CCARKEA-RARKEA+SURCANTO-REXT=0</t>
    </r>
  </si>
  <si>
    <t>a) somme des soldes des CP de l'étape 3
b) stocker le résultat CP-CCARKEA-RARKEA+SURCANTO-REXT
somme(Etape 3.MREPVAC|get-account-balance/balance|value)
-Etape 4.MREPVAC|get-account-balance/balance|value du compte de cantonnement where MREPVAC|get-account-balance/accountId|value=DL02920961
-Etape 4.MREPVAC|get-account-balance/balance|value du compte de règlement where MREPVAC|get-account-balance/accountId|value=DL02920965</t>
  </si>
  <si>
    <t>correlation-id (=VACATIONS.corrId)
filename (=VACATIONS.filVal)
vacation-timestamp (=VACATIONS.timestamp)
vacation-scheme (=VACATIONS.scheme)</t>
  </si>
  <si>
    <r>
      <t xml:space="preserve">	Le mouvement de prélèvement (ETAPE 3) des commissions existe-t-il ? 
		Si oui 
			Le montant du prélèvement (ETAPE 3.trValue) est-il égal à la somme des commissions du mois M-1 (ETAPE 2)? 
				Si oui 
					</t>
    </r>
    <r>
      <rPr>
        <b/>
        <sz val="12"/>
        <color theme="9"/>
        <rFont val="Calibri"/>
        <family val="2"/>
        <scheme val="minor"/>
      </rPr>
      <t>Contrôle OK L1</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=Prélèvement cohérent avec le montant des commissions du mois précédent
				Si non
					</t>
    </r>
    <r>
      <rPr>
        <b/>
        <sz val="12"/>
        <color rgb="FFC00000"/>
        <rFont val="Calibri"/>
        <family val="2"/>
        <scheme val="minor"/>
      </rPr>
      <t>Contrôle KO L2</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 xml:space="preserve">=Prélèvement incohérent avec le montant des commissions du mois précédent
		Si non (pas de prélèvement)
			Si business date est inférieure ou égale au 15 du mois (date limite non dépassée)
				</t>
    </r>
    <r>
      <rPr>
        <b/>
        <sz val="12"/>
        <color theme="9"/>
        <rFont val="Calibri"/>
        <family val="2"/>
        <scheme val="minor"/>
      </rPr>
      <t>Contrôle OK L3</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=Pas de prélèvement mais la date limite n'a pas été atteinte.
			Sinon 
				</t>
    </r>
    <r>
      <rPr>
        <b/>
        <sz val="12"/>
        <color rgb="FFC00000"/>
        <rFont val="Calibri"/>
        <family val="2"/>
        <scheme val="minor"/>
      </rPr>
      <t>Contrôle KO L4</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=Pas de prélèvement, et la date limite a été dépassée.</t>
    </r>
  </si>
  <si>
    <t>mvt-date (=trBkDt)
mvt-value (=trValue</t>
  </si>
  <si>
    <r>
      <rPr>
        <b/>
        <sz val="11"/>
        <color theme="1"/>
        <rFont val="Calibri"/>
        <family val="2"/>
        <scheme val="minor"/>
      </rPr>
      <t>Etape 3</t>
    </r>
    <r>
      <rPr>
        <sz val="11"/>
        <color theme="1"/>
        <rFont val="Calibri"/>
        <family val="2"/>
        <scheme val="minor"/>
      </rPr>
      <t xml:space="preserve"> : rechercher le mouvement de prélèvement des commissions sur le compte de fonctionnement BNPP sur les premiers jours du mois en cours</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</si>
  <si>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reglement-transaction
		startRow YYYYMMDD (dans notre exemple 20201013)
		StopRow YYYYMM01  (20200901)
Reverse =truePour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vacTyp="vacation-reglement-transactions"
AND scheme IN (VI, MC)
</t>
    </r>
    <r>
      <rPr>
        <sz val="11"/>
        <color theme="1"/>
        <rFont val="Calibri"/>
        <family val="2"/>
        <scheme val="minor"/>
      </rPr>
      <t xml:space="preserve">
</t>
    </r>
  </si>
  <si>
    <t>Dans l'agrégat par fichier</t>
  </si>
  <si>
    <t>Compte de règlement Arkea</t>
  </si>
  <si>
    <t>Compte de cantonnement Arkea</t>
  </si>
  <si>
    <t>Compte de fonctionnement Arkea</t>
  </si>
  <si>
    <t>Contrôle du financement sur le compte de règlement BNPP</t>
  </si>
  <si>
    <t>liste-mouvements</t>
  </si>
  <si>
    <r>
      <t>liste-mouvements.</t>
    </r>
    <r>
      <rPr>
        <b/>
        <sz val="11"/>
        <color theme="1"/>
        <rFont val="Calibri"/>
        <family val="2"/>
        <scheme val="minor"/>
      </rPr>
      <t>mouvement-numero-compte</t>
    </r>
  </si>
  <si>
    <r>
      <t>liste-mouvements.</t>
    </r>
    <r>
      <rPr>
        <b/>
        <sz val="11"/>
        <color theme="1"/>
        <rFont val="Calibri"/>
        <family val="2"/>
        <scheme val="minor"/>
      </rPr>
      <t>mouvement-date-comptable</t>
    </r>
  </si>
  <si>
    <r>
      <t>liste-mouvements.</t>
    </r>
    <r>
      <rPr>
        <b/>
        <sz val="11"/>
        <color theme="1"/>
        <rFont val="Calibri"/>
        <family val="2"/>
        <scheme val="minor"/>
      </rPr>
      <t>mouvement-montant</t>
    </r>
  </si>
  <si>
    <r>
      <t>liste-mouvements.</t>
    </r>
    <r>
      <rPr>
        <b/>
        <sz val="11"/>
        <color theme="1"/>
        <rFont val="Calibri"/>
        <family val="2"/>
        <scheme val="minor"/>
      </rPr>
      <t>mouvement-libelle</t>
    </r>
  </si>
  <si>
    <t>Stop Row YYYYMMDD-1J|GACTR|NO_COMPTE_BNP_REGLEMENT_BNPP*</t>
  </si>
  <si>
    <t>Filtrer sur TRANSACTIONS.trCdOpeBq="30" (A jouter dans l'alimentation de la table transaction et evenement)</t>
  </si>
  <si>
    <t>Récupération du ou des mouvements de financement sur le compte de règlement BNP (source RB0097) les plus récents de business date -1J à business date -5J
	Start RowKey YYYYMMDD-5J|GACTR|NO_COMPTE_BNP_REGLEMENT_BNPP* 
	Stop Row YYYYMMDD-1J|GACTR|NO_COMPTE_BNP_REGLEMENT_BNPP* 
		Où YYYYMMDD est la business date au format année mois jour
Filtrer sur TRANSACTIONS.trCdOpeBq="30" (A jouter dans l'alimentation de la table transaction et evenement)</t>
  </si>
  <si>
    <t>Compte de règlement BNP</t>
  </si>
  <si>
    <t>Compte de fonctionnement BNP</t>
  </si>
  <si>
    <t>ETAPE 1.mouvement-montant</t>
  </si>
  <si>
    <t>ETAPE 1.mouvement-libelle</t>
  </si>
  <si>
    <t>ETAPE 3.controle</t>
  </si>
  <si>
    <t>ETAPE 3.mouvement-identifié-montant</t>
  </si>
  <si>
    <t>ETAPE 3.mouvement-identifié-date</t>
  </si>
  <si>
    <r>
      <t>liste-mouvements.</t>
    </r>
    <r>
      <rPr>
        <b/>
        <sz val="11"/>
        <color theme="1"/>
        <rFont val="Calibri"/>
        <family val="2"/>
        <scheme val="minor"/>
      </rPr>
      <t>mouvement-numero-ecriture</t>
    </r>
  </si>
  <si>
    <t>ETAPE 1.mouvement-numero-ecriture</t>
  </si>
  <si>
    <r>
      <rPr>
        <b/>
        <sz val="11"/>
        <color theme="1"/>
        <rFont val="Calibri"/>
        <family val="2"/>
        <scheme val="minor"/>
      </rPr>
      <t>Etape 1</t>
    </r>
    <r>
      <rPr>
        <sz val="11"/>
        <color theme="1"/>
        <rFont val="Calibri"/>
        <family val="2"/>
        <scheme val="minor"/>
      </rPr>
      <t xml:space="preserve"> : suite à la détection d'un mouvement de type frais d'impayé dans le fichier R0097</t>
    </r>
  </si>
  <si>
    <t>CREMBA agrégat par fichier</t>
  </si>
  <si>
    <r>
      <t xml:space="preserve">Etape 4 : </t>
    </r>
    <r>
      <rPr>
        <sz val="11"/>
        <color theme="1"/>
        <rFont val="Calibri"/>
        <family val="2"/>
        <scheme val="minor"/>
      </rPr>
      <t>Contrôler mes montants</t>
    </r>
  </si>
  <si>
    <r>
      <t xml:space="preserve">corrId
</t>
    </r>
    <r>
      <rPr>
        <sz val="11"/>
        <rFont val="Calibri"/>
        <family val="2"/>
        <scheme val="minor"/>
      </rPr>
      <t>timestamp
scheme</t>
    </r>
    <r>
      <rPr>
        <b/>
        <sz val="11"/>
        <color rgb="FFFF0000"/>
        <rFont val="Calibri"/>
        <family val="2"/>
        <scheme val="minor"/>
      </rPr>
      <t xml:space="preserve">
</t>
    </r>
    <r>
      <rPr>
        <sz val="11"/>
        <rFont val="Calibri"/>
        <family val="2"/>
        <scheme val="minor"/>
      </rPr>
      <t>filVal</t>
    </r>
  </si>
  <si>
    <t>nbtrimpvi
nbtrimpmc</t>
  </si>
  <si>
    <t>Etape 2.filVal=CREMBA_AGREGAT.filVal</t>
  </si>
  <si>
    <t>listeFichier</t>
  </si>
  <si>
    <t>nomFichier</t>
  </si>
  <si>
    <t>impayes-mc-nb</t>
  </si>
  <si>
    <t>impayes-mc-frais</t>
  </si>
  <si>
    <t>impayes-vi-nb</t>
  </si>
  <si>
    <t>impayes-vi-frais</t>
  </si>
  <si>
    <t>vacation-impayes-id</t>
  </si>
  <si>
    <t>vacation-impayes-date</t>
  </si>
  <si>
    <t>Etape 2.filVal</t>
  </si>
  <si>
    <t>nbtrimpvi</t>
  </si>
  <si>
    <t>nbtrimpvi*montant_frais_impaye_bnpp</t>
  </si>
  <si>
    <t>nbtrimpmc*montant_frais_impaye_bnp</t>
  </si>
  <si>
    <t>trimestre</t>
  </si>
  <si>
    <t>montant-trimestriel-frais</t>
  </si>
  <si>
    <t>montant-trimestriel-frais-vi</t>
  </si>
  <si>
    <t>montant-trimestriel-frais-mc</t>
  </si>
  <si>
    <t>montant-prelevement-frais-impaye-bnpp</t>
  </si>
  <si>
    <t>Etape 3.sommeMontantFraisImpayesBNPP</t>
  </si>
  <si>
    <t>sommeMontantFraisImpayesBNPP=somme(nbtrimpvi + nbtrimpmc)*montant_frais_impaye_bnpp</t>
  </si>
  <si>
    <t>somme(nbtrimpmc)*montant_frais_impaye_bnp</t>
  </si>
  <si>
    <t>somme(nbtrimpvi)*montant_frais_impaye_bnpp</t>
  </si>
  <si>
    <t>{"type": "float"},</t>
  </si>
  <si>
    <t>Etape 2.timestamp</t>
  </si>
  <si>
    <t>nbtrimpmc</t>
  </si>
  <si>
    <t>trimestre des frais, trimestre précédant Etape 1.trBkDt</t>
  </si>
  <si>
    <t>Flux R0097</t>
  </si>
  <si>
    <t>Compte de règlement ARKEA</t>
  </si>
  <si>
    <t>Compte de cantonnement ARKEA</t>
  </si>
  <si>
    <t>Compte de fonctionnement ARKEA</t>
  </si>
  <si>
    <t xml:space="preserve">ETAPE 1.mouvement-numero-compte = CfonB12004.numeroCompte
ETAPE 1.mouvement-date-comptable =  CfonB12004.dateComptabilisationOperation
ETAPE 1.mouvement-numero-ecriture =  CfonB12004.numeroEcriture
ETAPE 1.mouvement-montant = CfonB12004.montantMouvement
ETAPE 1.mouvement-libelle = CfonB12004.libelle
</t>
  </si>
  <si>
    <t xml:space="preserve">mouvement-date-comptable </t>
  </si>
  <si>
    <t>mouvement-libelle</t>
  </si>
  <si>
    <t>mouvement-numero-ecriture</t>
  </si>
  <si>
    <t>startrow 1 er jour du trimestre précédent
stoprow dernier jour du dernier mois du trimestre précédent
AND vacTyp="vacation-reglement-impayes"
AND scheme IN (VI, MC)</t>
  </si>
  <si>
    <r>
      <rPr>
        <b/>
        <sz val="11"/>
        <color theme="1"/>
        <rFont val="Calibri"/>
        <family val="2"/>
        <scheme val="minor"/>
      </rPr>
      <t>Etape 2</t>
    </r>
    <r>
      <rPr>
        <sz val="11"/>
        <color theme="1"/>
        <rFont val="Calibri"/>
        <family val="2"/>
        <scheme val="minor"/>
      </rPr>
      <t xml:space="preserve"> : récupérer l'identifiant des vacations reglement impayes Visa et Master Card du trimestre précédent la business date (=ETAPE 1.date-comptable)</t>
    </r>
  </si>
  <si>
    <t>ETAPE 4.resultat</t>
  </si>
  <si>
    <t>true/false</t>
  </si>
  <si>
    <t>VMC</t>
  </si>
  <si>
    <t>M</t>
  </si>
  <si>
    <t>vacations.corrId
vacations.timestamp
vacations.scheme
vacations.filVal</t>
  </si>
  <si>
    <t>Si Etape 3.Montant_frais_impayes_bnp_trimestre=Etape 1.montant Alors contrôle OK
Sinon contrôle KO</t>
  </si>
  <si>
    <r>
      <rPr>
        <b/>
        <sz val="11"/>
        <color theme="1"/>
        <rFont val="Calibri"/>
        <family val="2"/>
        <scheme val="minor"/>
      </rPr>
      <t>Etape 3</t>
    </r>
    <r>
      <rPr>
        <sz val="11"/>
        <color theme="1"/>
        <rFont val="Calibri"/>
        <family val="2"/>
        <scheme val="minor"/>
      </rPr>
      <t xml:space="preserve"> : récupérer le nombre d'impayés dans les cre impayés traités par les vacations de l'étape 2 et calculer le montant des frais d'impayés du trimestre précédent en multipliant le nomrbe par le montant des frais d'impayés BNP</t>
    </r>
  </si>
  <si>
    <t xml:space="preserve">ETAPE 2.mouvement-numero-compte = TRANSACTIONS.trAcntId
ETAPE 2.mouvement-date-comptable = TRANSACTIONS.tBkDt
ETAPE 2.mouvement-numero-ecriture = TRANSACTIONS.trId
ETAPE 2.mouvement-montant = TRANSACTIONS.trValue
ETAPE 2.mouvement-libelle = TRANSACTIONS.trLabel
</t>
  </si>
  <si>
    <t>ETAPE 2.mouvement-numero-compte</t>
  </si>
  <si>
    <t>ETAPE 2.mouvement-date-comptable</t>
  </si>
  <si>
    <t>ETAPE 2.mouvement-numero-ecriture</t>
  </si>
  <si>
    <t>ETAPE 2.mouvement-montant</t>
  </si>
  <si>
    <t>ETAPE 2.mouvement-libelle</t>
  </si>
  <si>
    <r>
      <rPr>
        <b/>
        <sz val="11"/>
        <color theme="1"/>
        <rFont val="Calibri"/>
        <family val="2"/>
        <scheme val="minor"/>
      </rPr>
      <t>ETAPE 2</t>
    </r>
    <r>
      <rPr>
        <sz val="11"/>
        <color theme="1"/>
        <rFont val="Calibri"/>
        <family val="2"/>
        <scheme val="minor"/>
      </rPr>
      <t xml:space="preserve"> :Récupération du ou des mouvements de financement sur le compte de règlement BNP (source RB0097) les plus récents de business date -1J à business date -5J</t>
    </r>
  </si>
  <si>
    <r>
      <rPr>
        <b/>
        <sz val="11"/>
        <color theme="1"/>
        <rFont val="Calibri"/>
        <family val="2"/>
        <scheme val="minor"/>
      </rPr>
      <t>ETAPE 3</t>
    </r>
    <r>
      <rPr>
        <sz val="11"/>
        <color theme="1"/>
        <rFont val="Calibri"/>
        <family val="2"/>
        <scheme val="minor"/>
      </rPr>
      <t xml:space="preserve"> : Rechercher le mouvement sur le compte de règlement BNPP correspondant au  à la somme des montants des vacations</t>
    </r>
  </si>
  <si>
    <t>VACATION.RowKey like yyyyMMdd|*
AND scheme IN (VI, MC)</t>
  </si>
  <si>
    <r>
      <rPr>
        <b/>
        <sz val="11"/>
        <color theme="1"/>
        <rFont val="Calibri"/>
        <family val="2"/>
        <scheme val="minor"/>
      </rPr>
      <t xml:space="preserve">ETAPE 1 </t>
    </r>
    <r>
      <rPr>
        <sz val="11"/>
        <color theme="1"/>
        <rFont val="Calibri"/>
        <family val="2"/>
        <scheme val="minor"/>
      </rPr>
      <t>: 	Récupération des fichiers traités par les vacations Visa et Mastercard du jour de la business date
Faire la somme par jour par remise des fichiers traités par les vacations.</t>
    </r>
  </si>
  <si>
    <t>VACATIONS
puis AGREGAT FICHIER/REMISE</t>
  </si>
  <si>
    <t>liste-remises</t>
  </si>
  <si>
    <t>ETAPE 1.remise-fichiers</t>
  </si>
  <si>
    <t>ETAPE 1.remise-vacation-date = VACATIONS.timestamp (JOUR uniquement, enlever l'heure)
ETAPE 1.remise-id = AGREGAT FICHIER REMISE.idrem
ETAPE 1.remise-montant = somme (AGREGAT FICHIER REMISE)
ETAPE 1.remise-vacation-type = Concanténation des vacTyp des vacations ayant contribué à la somme par remise
ETAPE 1.remise-vacations-id = Concanténation des correlation Id des vacations ayant contribué à la somme par remise
ETAPE 1.remise-scheme=Concanténation des scheme des vacations ayant contribué à la somme par remise
ETAPE 1.remise-fichiers = Concanténation des noms des fichiers des vacations ayant contribué à la somme par remise</t>
  </si>
  <si>
    <t xml:space="preserve">ETAPE 1.remise-vacation-date </t>
  </si>
  <si>
    <t xml:space="preserve">ETAPE 1.remise-id </t>
  </si>
  <si>
    <t xml:space="preserve">ETAPE 1.remise-montant </t>
  </si>
  <si>
    <t xml:space="preserve">ETAPE 1.remise-vacation-type </t>
  </si>
  <si>
    <t xml:space="preserve">ETAPE 1.remise-vacations-id </t>
  </si>
  <si>
    <t>ETAPE 1.remise-scheme</t>
  </si>
  <si>
    <t xml:space="preserve">liste-remises.remise-vacation-date </t>
  </si>
  <si>
    <t xml:space="preserve">liste-remises.remise-id </t>
  </si>
  <si>
    <t xml:space="preserve">liste-remises.remise-montant </t>
  </si>
  <si>
    <t xml:space="preserve">liste-remises.remise-vacation-type </t>
  </si>
  <si>
    <t xml:space="preserve">liste-remises.remise-vacations-id </t>
  </si>
  <si>
    <t>liste-remises.remise-scheme</t>
  </si>
  <si>
    <t>liste-remises.remise-fichiers</t>
  </si>
  <si>
    <t>ETAPE 2.liste-mouvement
ETAPE 1.remise-montant</t>
  </si>
  <si>
    <t>liste-remisesmouvement-identifié-montant</t>
  </si>
  <si>
    <t>liste-remisesmouvement-identifié-date</t>
  </si>
  <si>
    <t>liste-remises.mouvement-identifié-numero-ecriture</t>
  </si>
  <si>
    <t>ETAPE 3.mouvement-identifié-numero-ecriture</t>
  </si>
  <si>
    <t>CONTCASH_D-35</t>
  </si>
  <si>
    <t>17/11/2020
confirmation le 01/02/2021</t>
  </si>
  <si>
    <r>
      <rPr>
        <b/>
        <sz val="11"/>
        <color theme="1"/>
        <rFont val="Calibri"/>
        <family val="2"/>
        <scheme val="minor"/>
      </rPr>
      <t>Etape 3 :</t>
    </r>
    <r>
      <rPr>
        <sz val="11"/>
        <color theme="1"/>
        <rFont val="Calibri"/>
        <family val="2"/>
        <scheme val="minor"/>
      </rPr>
      <t xml:space="preserve"> récupérer les mouvements de couverture réglementaire sur le compte de règlement</t>
    </r>
  </si>
  <si>
    <r>
      <rPr>
        <b/>
        <sz val="11"/>
        <color theme="1"/>
        <rFont val="Calibri"/>
        <family val="2"/>
        <scheme val="minor"/>
      </rPr>
      <t>Transactions du compte de règlement</t>
    </r>
    <r>
      <rPr>
        <sz val="11"/>
        <color theme="1"/>
        <rFont val="Calibri"/>
        <family val="2"/>
        <scheme val="minor"/>
      </rPr>
      <t xml:space="preserve">
TRANSACTIONS.RowKey LIKE yyyyMMdd|GACTR|</t>
    </r>
    <r>
      <rPr>
        <b/>
        <sz val="11"/>
        <color theme="9"/>
        <rFont val="Calibri"/>
        <family val="2"/>
        <scheme val="minor"/>
      </rPr>
      <t>DL02920965</t>
    </r>
    <r>
      <rPr>
        <sz val="11"/>
        <color theme="1"/>
        <rFont val="Calibri"/>
        <family val="2"/>
        <scheme val="minor"/>
      </rPr>
      <t>*</t>
    </r>
    <r>
      <rPr>
        <b/>
        <sz val="11"/>
        <color rgb="FF00B050"/>
        <rFont val="Calibri"/>
        <family val="2"/>
        <scheme val="minor"/>
      </rPr>
      <t xml:space="preserve">
</t>
    </r>
    <r>
      <rPr>
        <sz val="11"/>
        <rFont val="Calibri"/>
        <family val="2"/>
        <scheme val="minor"/>
      </rPr>
      <t>AND trLabel like "*CRREG*"</t>
    </r>
    <r>
      <rPr>
        <b/>
        <sz val="11"/>
        <color rgb="FF00B050"/>
        <rFont val="Calibri"/>
        <family val="2"/>
        <scheme val="minor"/>
      </rPr>
      <t xml:space="preserve">
</t>
    </r>
    <r>
      <rPr>
        <sz val="11"/>
        <color theme="1"/>
        <rFont val="Calibri"/>
        <family val="2"/>
        <scheme val="minor"/>
      </rPr>
      <t>AND corrId=Etape 2.corrId</t>
    </r>
  </si>
  <si>
    <r>
      <rPr>
        <b/>
        <sz val="11"/>
        <color theme="1"/>
        <rFont val="Calibri"/>
        <family val="2"/>
        <scheme val="minor"/>
      </rPr>
      <t>Transactions du compte de fonctionnement</t>
    </r>
    <r>
      <rPr>
        <sz val="11"/>
        <color theme="1"/>
        <rFont val="Calibri"/>
        <family val="2"/>
        <scheme val="minor"/>
      </rPr>
      <t xml:space="preserve">
TRANSACTIONS.RowKey LIKE yyyyMMdd|GACTR|</t>
    </r>
    <r>
      <rPr>
        <b/>
        <sz val="11"/>
        <color theme="9"/>
        <rFont val="Calibri"/>
        <family val="2"/>
        <scheme val="minor"/>
      </rPr>
      <t>TE56235696</t>
    </r>
    <r>
      <rPr>
        <sz val="11"/>
        <color theme="1"/>
        <rFont val="Calibri"/>
        <family val="2"/>
        <scheme val="minor"/>
      </rPr>
      <t>*
AND trLabel like "*CRREG*"
AND corrId=Etape 2.corrId</t>
    </r>
  </si>
  <si>
    <r>
      <rPr>
        <b/>
        <sz val="11"/>
        <color theme="1"/>
        <rFont val="Calibri"/>
        <family val="2"/>
        <scheme val="minor"/>
      </rPr>
      <t>Etape 2</t>
    </r>
    <r>
      <rPr>
        <sz val="11"/>
        <color theme="1"/>
        <rFont val="Calibri"/>
        <family val="2"/>
        <scheme val="minor"/>
      </rPr>
      <t xml:space="preserve"> : récupérer l'identifiant de la vacation reglement impayes </t>
    </r>
    <r>
      <rPr>
        <b/>
        <sz val="11"/>
        <color theme="1"/>
        <rFont val="Calibri"/>
        <family val="2"/>
        <scheme val="minor"/>
      </rPr>
      <t>et vacations reglement transactions</t>
    </r>
  </si>
  <si>
    <t>MREPVAC (EVENEMENTS)
vacation impayés</t>
  </si>
  <si>
    <t>MREPVAC (EVENEMENTS)
vacation reglement transaction</t>
  </si>
  <si>
    <r>
      <rPr>
        <b/>
        <sz val="11"/>
        <color theme="1"/>
        <rFont val="Calibri"/>
        <family val="2"/>
        <scheme val="minor"/>
      </rPr>
      <t xml:space="preserve">Etape 6 </t>
    </r>
    <r>
      <rPr>
        <sz val="11"/>
        <color theme="1"/>
        <rFont val="Calibri"/>
        <family val="2"/>
        <scheme val="minor"/>
      </rPr>
      <t xml:space="preserve">: récupérer les mouvements de créance de la vacation impayé et/ou reglement transaction sur les comptes de paiement
</t>
    </r>
  </si>
  <si>
    <t>MREPVAC
vacation impayés
et/ou
vacation règllement transaction</t>
  </si>
  <si>
    <t>listeCommercants.transac-debit-porteur-cp</t>
  </si>
  <si>
    <t>listeCommercants.transac-credit-porteur-cp</t>
  </si>
  <si>
    <t>total-transac-debit-porteur-cp</t>
  </si>
  <si>
    <t>total-transac-credit-porteur-cp</t>
  </si>
  <si>
    <r>
      <rPr>
        <b/>
        <sz val="11"/>
        <color theme="1"/>
        <rFont val="Calibri"/>
        <family val="2"/>
        <scheme val="minor"/>
      </rPr>
      <t>Etape 5 ter :</t>
    </r>
    <r>
      <rPr>
        <sz val="11"/>
        <color theme="1"/>
        <rFont val="Calibri"/>
        <family val="2"/>
        <scheme val="minor"/>
      </rPr>
      <t xml:space="preserve"> Mouvement de transactions crédit et débit carte sur les comptes de paiement</t>
    </r>
  </si>
  <si>
    <t>EVENEMENTS.create-account-transaction/transaction.value.value
EVENEMENTS.create-account-transaction/accountId.value
EVENEMENTS.create-account-transaction/trLabel</t>
  </si>
  <si>
    <t>Etape 5 ter.trLabel="Transac. Débit carte" Alors Etape 5 ter.trValue</t>
  </si>
  <si>
    <t>Etape 5 ter.trLabel="Transac. Crédit carte" Alors  Etape 5 ter.trValue</t>
  </si>
  <si>
    <t>Somme( Si Etape 5 ter.trLabel="Transac. Débit carte" Alors Etape 5 ter.trValue Sinon 0)</t>
  </si>
  <si>
    <t>Somme (Si Etape 5 ter.trLabel="Transac. Crédit carte" Alors  Etape 5 ter.trValue Sinon 0)</t>
  </si>
  <si>
    <r>
      <t xml:space="preserve">Préalable : Etape 2
Récupérer les mouvements sur compte de paiement
</t>
    </r>
    <r>
      <rPr>
        <b/>
        <sz val="11"/>
        <color theme="1"/>
        <rFont val="Calibri"/>
        <family val="2"/>
        <scheme val="minor"/>
      </rPr>
      <t>Si vacation-reglement-impayes</t>
    </r>
    <r>
      <rPr>
        <sz val="11"/>
        <color theme="1"/>
        <rFont val="Calibri"/>
        <family val="2"/>
        <scheme val="minor"/>
      </rPr>
      <t xml:space="preserve">
EVENEMENTS.RowKey like yyyyMMdd|corrId|CRETR*
WHERE trLabel like ("Impayés débit carte*") or trLabel like ("Frais de rejet*")
</t>
    </r>
  </si>
  <si>
    <r>
      <t xml:space="preserve">Préalable : Etape 2
Récupérer les mouvements sur compte de paiement
</t>
    </r>
    <r>
      <rPr>
        <b/>
        <sz val="11"/>
        <color theme="1"/>
        <rFont val="Calibri"/>
        <family val="2"/>
        <scheme val="minor"/>
      </rPr>
      <t>Si vacation-reglement-transaction</t>
    </r>
    <r>
      <rPr>
        <sz val="11"/>
        <color theme="1"/>
        <rFont val="Calibri"/>
        <family val="2"/>
        <scheme val="minor"/>
      </rPr>
      <t xml:space="preserve">
EVENEMENTS.RowKey like yyyyMMdd|corrId|CRETR*
WHERE trLabel like ("Transac. débit carte*") Or  ("Transac. crédit carte*")</t>
    </r>
  </si>
  <si>
    <t>Si scheme=VI ou MC Alors Etape 3.totalImpayesBrutsMBA
Sinon 0</t>
  </si>
  <si>
    <t>Si scheme=VI ou MC Alors Somme(Etape 3.totalImpayesBrutsMBA) par Siret
Sinon 0</t>
  </si>
  <si>
    <t>16/11/2020
15/02/2021</t>
  </si>
  <si>
    <t>Ligne 07 de la table EVENEMENT du compte de reglement BNPP</t>
  </si>
  <si>
    <t>Si paramètre = Simulé 
Alors sommeCP - soldeCantonnement - soldeReglement +  surcantonnement-base-bnpp - surcantonnement-montant-bnpp
Sinon
sommeCP - soldeCantonnement - soldeReglement + surcantonnement-base-bnpp - reglement-externe-solde</t>
  </si>
  <si>
    <t>Etape 7 a : Récupération de la valeur du surcantonnement BNPP</t>
  </si>
  <si>
    <t>Etape 4 bis.amount</t>
  </si>
  <si>
    <t>Etape 4 bis.timestamp</t>
  </si>
  <si>
    <t>Ligne 07 de la table EVENEMENT du compte de reglement BNPP
Etape 4 ter.amount</t>
  </si>
  <si>
    <t>Date de la ligne 07
Etape 4 ter.timestamp</t>
  </si>
  <si>
    <t>listeCommercants.controle-solde-cp</t>
  </si>
  <si>
    <t>Si Etape 3.MREPVAC|get-account-balance/balance|value&gt;=0
Alors 
    true
Sinon
    false</t>
  </si>
  <si>
    <t>VI</t>
  </si>
  <si>
    <t>MC</t>
  </si>
  <si>
    <t>-195.0</t>
  </si>
  <si>
    <t>289.0</t>
  </si>
  <si>
    <t>total-impayes-bruts-cre-externe</t>
  </si>
  <si>
    <t>listeCommercants.impayes-bruts-cre-externe</t>
  </si>
  <si>
    <t>CONTCASH_D-36</t>
  </si>
  <si>
    <t>CONTCASH_D-37</t>
  </si>
  <si>
    <t>CONTCASH_D-38</t>
  </si>
  <si>
    <t>CONTCASH_D-39</t>
  </si>
  <si>
    <t>listeCommercantsKO.solde-cp</t>
  </si>
  <si>
    <t>transac-nettes-CMB</t>
  </si>
  <si>
    <t>               transac-nettes-hors-CMB</t>
  </si>
  <si>
    <t>               transac-credit-porteur-cp</t>
  </si>
  <si>
    <t>               transac-debit-porteur-cp</t>
  </si>
  <si>
    <t>.16/02/2021</t>
  </si>
  <si>
    <t>Somme (Etape 2c.trValue) where trLabel like "Transac. débit carte*"</t>
  </si>
  <si>
    <t xml:space="preserve">Somme (Etape 2c.trValue) where trLabel like "Transac. crédit carte*" </t>
  </si>
  <si>
    <t>Si scheme=VI ou MC 
 Si Etape 2b.gtAmount &gt;=0 Alors Somme(Etape 2-c.create-account-transaction/transaction.value.label)
Sinon 0</t>
  </si>
  <si>
    <t>Si scheme=VI ou MC 
 Si Etape 2b.gtAmount &gt;=0 Alors  0
Sinon Somme(Etape 2-c.create-account-transaction/transaction.value.label)</t>
  </si>
  <si>
    <t>Pour chaque élément dans la liste des remises processées ETAPE 1
    Pour chaque mouvement de l'ETAPE 2  (triés du plus récent au plus ancien)
    Si ETAPE 2.somme-montant-globaux=ETAPE 1.remise-montant
           Alors controle=true
                    liste-remises.mouvement-identifié-montant= ETAPE 2.mouvement-montant
                    liste-remises.mouvement-identifié-date = ETAPE 2.mouvement-date-comptable
                    liste-remises.mouvement-identifié-numero-ecriture = ETAPE 2.mouvement-numero-ecriture
           Sinon controle=false
Si une des remises n'a pas trouvé son montant sur le compte alors le controle est à false</t>
  </si>
  <si>
    <t>total-VI</t>
  </si>
  <si>
    <t>total-MC</t>
  </si>
  <si>
    <t>Somme(Si ETAPE 1.remise-scheme="VI" Alors ETAPE 1.remise-montant Sinon 0)</t>
  </si>
  <si>
    <t>Somme(Si ETAPE 1.remise-scheme="MC" Alors ETAPE 1.remise-montant Sinon 0)</t>
  </si>
  <si>
    <t>liste-remises.ope-debit-carte-vi</t>
  </si>
  <si>
    <t>liste-remises.ope-credit-carte-vi</t>
  </si>
  <si>
    <t>liste-remises.ope-debit-carte-mc</t>
  </si>
  <si>
    <t>liste-remises.ope-credit-carte-mc</t>
  </si>
  <si>
    <t>Somme(Si ETAPE 1.remise-scheme="VI"  et codeOpe=100 Alors ETAPE 1.remise-montant Sinon 0)</t>
  </si>
  <si>
    <t>Somme(Si ETAPE 1.remise-scheme="VI"  et codeOpe=102 Alors ETAPE 1.remise-montant Sinon 0)</t>
  </si>
  <si>
    <t>Somme(Si ETAPE 1.remise-scheme="MC" et codeOpe=100 Alors ETAPE 1.remise-montant Sinon 0)</t>
  </si>
  <si>
    <t>Somme(Si ETAPE 1.remise-scheme="MC" et codeOpe=102 Alors ETAPE 1.remise-montant Sinon 0)</t>
  </si>
  <si>
    <t>mois-M-1-commission-montant-CRE-VI</t>
  </si>
  <si>
    <t>mois-M-1-commission-montant-CRE-MC</t>
  </si>
  <si>
    <t>Somme(Si ETAPE 1.scheme="VI" Alors ETAPE 2.commission Sinon 0)</t>
  </si>
  <si>
    <t>Somme(Si ETAPE 1.scheme="MC" Alors ETAPE 2.commission Sinon 0)</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</si>
  <si>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t>
    </r>
  </si>
  <si>
    <t>nb-impayes-trimestriel-vi</t>
  </si>
  <si>
    <t>nb-impayes-trimestriel-mc</t>
  </si>
  <si>
    <t>somme(ETAPE 3.nbtrimpvi)</t>
  </si>
  <si>
    <t>somme(ETAPE 3.nbtrimpmc)</t>
  </si>
  <si>
    <t>mois-M-commission-montant-CRE-VI</t>
  </si>
  <si>
    <t>mois-M-commission-montant-CRE-MC</t>
  </si>
  <si>
    <t>cle-controle</t>
  </si>
  <si>
    <t>23/02/2021
Annulé par le client 09/03/2021</t>
  </si>
  <si>
    <t>=uid</t>
  </si>
  <si>
    <t>Dans l'agrégat par fichier/contrat secundo</t>
  </si>
  <si>
    <t>=uid du contrôle</t>
  </si>
  <si>
    <t>CASHOUIT_L_20210204_12345678912345_92555001_202101</t>
  </si>
  <si>
    <t>type-ligne</t>
  </si>
  <si>
    <t>sysdate de démarrage du contrôle</t>
  </si>
  <si>
    <t>Détail par contrat secundo du montant mensuel des commissions BNPP</t>
  </si>
  <si>
    <t>numero-cegid</t>
  </si>
  <si>
    <t>Etape 0.REFCOM|MJCM-EP-IDPV</t>
  </si>
  <si>
    <t>Etape 0.REFCOM|MJCM-EP-PLADR1</t>
  </si>
  <si>
    <t>Etape 0.REFCOM|MJCM-EP-IDCPCM</t>
  </si>
  <si>
    <t>Etape 0.REFCOM|MJCM-RUF3-TX</t>
  </si>
  <si>
    <r>
      <rPr>
        <b/>
        <sz val="11"/>
        <color theme="1"/>
        <rFont val="Calibri"/>
        <family val="2"/>
        <scheme val="minor"/>
      </rPr>
      <t>Etape 0</t>
    </r>
    <r>
      <rPr>
        <sz val="11"/>
        <color theme="1"/>
        <rFont val="Calibri"/>
        <family val="2"/>
        <scheme val="minor"/>
      </rPr>
      <t xml:space="preserve"> : récupérer les commerçants de la veille (SIRET, Raison sociale, Compte de paiement) pour lesquels le contrat peut recevoir des flux</t>
    </r>
  </si>
  <si>
    <t>REFCOM|MJCM-EP-IDPV
REFCOM|MJCM-EP-PLADR1
REFCOM|MJCM-EP-IDCPCM
REFCOM|MJCM-EP-INSOCK
REFCOM|MJCM-EP-MT-ROLL
REFCOM|MJCM-EP-RUF3-TX
REFCOM|ROWKEY
REFCOM|MJCM-EP-NUCM</t>
  </si>
  <si>
    <t>Etape 0.REFCOM|REFCOM|MJCM-EP-NUCM</t>
  </si>
  <si>
    <t>numero-contrat</t>
  </si>
  <si>
    <t>account-id</t>
  </si>
  <si>
    <t>raison-sociale</t>
  </si>
  <si>
    <t>numero-contrat-secundo</t>
  </si>
  <si>
    <t>commissions-vi</t>
  </si>
  <si>
    <t>commissions-mc</t>
  </si>
  <si>
    <t>commissions-partenaire</t>
  </si>
  <si>
    <t>commissions-contrôle</t>
  </si>
  <si>
    <t>commissions-ecart</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</si>
  <si>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mtcredintvi
mtcredrvi
mtcredbqvi
mtcredintmc
mtcredrmc
mtcredbqmc</t>
    </r>
  </si>
  <si>
    <t>TRANSACTIONS (mouvements du R0097)</t>
  </si>
  <si>
    <t>Etape 2.mtcredintvi + Etape 2.mtcredrvi + Etape 2.mtcredbqvi</t>
  </si>
  <si>
    <t>Etape 2.mtcredintmc + Etape 2.mtcredrmc + Etape 2.mtcredbqmc</t>
  </si>
  <si>
    <t>Etape 2.mvt-date au format YYYYMM</t>
  </si>
  <si>
    <t>Etape 2.numco2</t>
  </si>
  <si>
    <r>
      <t xml:space="preserve">si </t>
    </r>
    <r>
      <rPr>
        <b/>
        <i/>
        <sz val="11"/>
        <color theme="1"/>
        <rFont val="Calibri"/>
        <family val="2"/>
        <scheme val="minor"/>
      </rPr>
      <t>commissions-vi</t>
    </r>
    <r>
      <rPr>
        <sz val="11"/>
        <color theme="1"/>
        <rFont val="Calibri"/>
        <family val="2"/>
        <scheme val="minor"/>
      </rPr>
      <t>+</t>
    </r>
    <r>
      <rPr>
        <b/>
        <i/>
        <sz val="11"/>
        <color theme="1"/>
        <rFont val="Calibri"/>
        <family val="2"/>
        <scheme val="minor"/>
      </rPr>
      <t>commissions-mc</t>
    </r>
    <r>
      <rPr>
        <sz val="11"/>
        <color theme="1"/>
        <rFont val="Calibri"/>
        <family val="2"/>
        <scheme val="minor"/>
      </rPr>
      <t>-</t>
    </r>
    <r>
      <rPr>
        <b/>
        <i/>
        <sz val="11"/>
        <color theme="1"/>
        <rFont val="Calibri"/>
        <family val="2"/>
        <scheme val="minor"/>
      </rPr>
      <t>commissions-partenaire</t>
    </r>
    <r>
      <rPr>
        <sz val="11"/>
        <color theme="1"/>
        <rFont val="Calibri"/>
        <family val="2"/>
        <scheme val="minor"/>
      </rPr>
      <t>=0
Alors
    True
Sinon
    False</t>
    </r>
  </si>
  <si>
    <t>commissions-contrôle
commissions-ecart</t>
  </si>
  <si>
    <t>REFCOM|MJCM-EP-IDPV
REFCOM|MJCM-EP-PLADR1
REFCOM|MJCM-EP-IDCPCM
REFCOM|MJCM-EP-RUF3-TX
REFCOM|ROWKEY
REFCOM|MJCM-EP-NUCM</t>
  </si>
  <si>
    <r>
      <rPr>
        <b/>
        <sz val="11"/>
        <color theme="1"/>
        <rFont val="Calibri"/>
        <family val="2"/>
        <scheme val="minor"/>
      </rPr>
      <t xml:space="preserve">Etape 2 </t>
    </r>
    <r>
      <rPr>
        <sz val="11"/>
        <color theme="1"/>
        <rFont val="Calibri"/>
        <family val="2"/>
        <scheme val="minor"/>
      </rPr>
      <t>:  
Ecrire dans l'index detail cashout les détails du mois M-1 et M (voir onglet L_Details)
sommer par mois les commissions des mois M et M-1
sommer par mois les commissions des mois M et M-1</t>
    </r>
  </si>
  <si>
    <t xml:space="preserve">	SCAN transactions
	ROWKEY like YYYYMMDD|GACTR|NO_COMPTE_BNP_FONCTIONNEMENT_BNPP
	startRow YYYYMMDD|GACTR|NO_COMPTE_BNP_FONCTIONNEMENT_BNPP (dans notre exemple 20201013 car la business date est le 20201013)
	StopRow YYYYMM01|GACTR|NO_COMPTE_BNP_FONCTIONNEMENT_BNPP   (20201001)
	Filtrer sur TRANSACTIONS.trCdOpeBq="62" (A jouter dans l'alimentation de la table transaction et evenement)
Filtrer sur TRANSACTIONS.trLabel like  "SUR REMISE C.B. DU MM/YYYY" où MM/YYYY est le MM/YYYY du mois précédent par rapport à la business date</t>
  </si>
  <si>
    <t>mvt-date = trBkDt
mvt-value = trValue
mvt-label  =trLabel</t>
  </si>
  <si>
    <t>"uid du contrôle L_siret du commerçant_contrat secundo_periode"
siret issu de l'agrégat mois/jour/contrat secundo
contrat secundo issu de l'agrégat
periode = YYYYMM du jour de processing de la vacation (faire le lien vacation/agrégat avec le nom du fichier traité par la vacation)</t>
  </si>
  <si>
    <t>Abs(Etape 3.mt-val Où Etape 3.trLabel contient Etape 2.numco2)</t>
  </si>
  <si>
    <t>commissions-total-calculees</t>
  </si>
  <si>
    <t>commissions-partenaire - commissions-total-calculees</t>
  </si>
  <si>
    <t>"uid du contrôle M_siret du commerçant_contrat secundo_periode"
siret issu de l'agrégat mois/jour/contrat secundo
contrat secundo issu de l'agrégat
periode = YYYYMM du jour de processing de la vacation (faire le lien vacation/agrégat avec le nom du fichier traité par la vacation)</t>
  </si>
  <si>
    <t>periode</t>
  </si>
  <si>
    <t>impayes-frais-partenaire-vi + impayes-frais-partenaire-mc</t>
  </si>
  <si>
    <t>impayes-frais-partenaire-cre-vi</t>
  </si>
  <si>
    <t>impayes-frais-partenaire-cre-mc</t>
  </si>
  <si>
    <t>impayes-frais-partenaire-cre-total</t>
  </si>
  <si>
    <t>impayes-frais-prelevement-partenaire</t>
  </si>
  <si>
    <r>
      <t xml:space="preserve">si </t>
    </r>
    <r>
      <rPr>
        <b/>
        <i/>
        <sz val="11"/>
        <color theme="1"/>
        <rFont val="Calibri"/>
        <family val="2"/>
        <scheme val="minor"/>
      </rPr>
      <t xml:space="preserve">impayes-frais-partenaire-cre-total </t>
    </r>
    <r>
      <rPr>
        <sz val="11"/>
        <color theme="1"/>
        <rFont val="Calibri"/>
        <family val="2"/>
        <scheme val="minor"/>
      </rPr>
      <t>-</t>
    </r>
    <r>
      <rPr>
        <b/>
        <i/>
        <sz val="11"/>
        <color theme="1"/>
        <rFont val="Calibri"/>
        <family val="2"/>
        <scheme val="minor"/>
      </rPr>
      <t xml:space="preserve">impayes-frais-prelevement-partenaire </t>
    </r>
    <r>
      <rPr>
        <sz val="11"/>
        <color theme="1"/>
        <rFont val="Calibri"/>
        <family val="2"/>
        <scheme val="minor"/>
      </rPr>
      <t>=0
Alors
    True
Sinon
    False</t>
    </r>
  </si>
  <si>
    <t xml:space="preserve">mpayes-frais-partenaire-cre-total -impayes-frais-prelevement-partenaire </t>
  </si>
  <si>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CfonB12004.libelle contains IMPAYES
CfonB12004.numeroCompte=NO_CPT_FONCTIONNEMENT_BNPP</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</si>
  <si>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reglement-impayes
		startRow YYYYMMDD (dans notre exemple 20200930)
		StopRow YYYYMM01  (20200701)
Reverse =true
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vacTyp="vacation-reglement-impayes"
AND scheme IN (VI, MC)
</t>
    </r>
    <r>
      <rPr>
        <sz val="11"/>
        <color theme="1"/>
        <rFont val="Calibri"/>
        <family val="2"/>
        <scheme val="minor"/>
      </rPr>
      <t xml:space="preserve">
</t>
    </r>
  </si>
  <si>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Filtrer sur  trcdOpeBk ???? </t>
    </r>
    <r>
      <rPr>
        <b/>
        <sz val="11"/>
        <color theme="0"/>
        <rFont val="Calibri"/>
        <family val="2"/>
        <scheme val="minor"/>
      </rPr>
      <t>(pas d'informations pour l'instant de la part de Monext)</t>
    </r>
    <r>
      <rPr>
        <sz val="11"/>
        <color theme="1"/>
        <rFont val="Calibri"/>
        <family val="2"/>
        <scheme val="minor"/>
      </rPr>
      <t xml:space="preserve">
Filtrer sur TRANSACTIONS.blkRowl contains  "FACTURATION OF" </t>
    </r>
  </si>
  <si>
    <t>Etape 3.trValue where blkRow contains Etape 2.numco2</t>
  </si>
  <si>
    <t>impayes-partenaire-cre-nb-vi</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</si>
  <si>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nbtrimpvi
nbtrimpmc</t>
    </r>
  </si>
  <si>
    <t>somme(Etape 2.nbtrimpvi)*montant_frais_impaye_bnpp</t>
  </si>
  <si>
    <t>somme(Etape 2.nbtrimpmc)*montant_frais_impaye_bnp</t>
  </si>
  <si>
    <t>somme(Etape 2.nbtrimpvi)</t>
  </si>
  <si>
    <t>somme(Etape 2.nbtrimpmc)</t>
  </si>
  <si>
    <r>
      <rPr>
        <b/>
        <sz val="11"/>
        <color theme="1"/>
        <rFont val="Calibri"/>
        <family val="2"/>
        <scheme val="minor"/>
      </rPr>
      <t xml:space="preserve">Etape 2 </t>
    </r>
    <r>
      <rPr>
        <sz val="11"/>
        <color theme="1"/>
        <rFont val="Calibri"/>
        <family val="2"/>
        <scheme val="minor"/>
      </rPr>
      <t>: sommer par mois les frais d'impayes et le nombre d'impaés des mois du trimestre précédant la business date</t>
    </r>
  </si>
  <si>
    <r>
      <rPr>
        <b/>
        <sz val="11"/>
        <color theme="1"/>
        <rFont val="Calibri"/>
        <family val="2"/>
        <scheme val="minor"/>
      </rPr>
      <t>Etape 1</t>
    </r>
    <r>
      <rPr>
        <sz val="11"/>
        <color theme="1"/>
        <rFont val="Calibri"/>
        <family val="2"/>
        <scheme val="minor"/>
      </rPr>
      <t xml:space="preserve"> : rechercher les vacations des mois du trimestre précédant la business date</t>
    </r>
  </si>
  <si>
    <t>2021Q1 ou 2021T1 selon le format de conversion de java</t>
  </si>
  <si>
    <t>YYYYQQ du trimestre précédant la business date</t>
  </si>
  <si>
    <t>impayes-partenaire-cre-nb-mc</t>
  </si>
  <si>
    <t>=uid du contrôle M d'origine</t>
  </si>
  <si>
    <t>23/03/2021 : commissions-mc+commissions-vi</t>
  </si>
  <si>
    <t>Etape 2.mtcredintvi + Etape 2.mtcredrvi + Etape 2.mtcredbqvi
+
Etape 2.mtcredintmc + Etape 2.mtcredrmc + Etape 2.mtcredbqmc
Somme sur 5 décimales puis arrondi</t>
  </si>
  <si>
    <r>
      <t xml:space="preserve">23/03/2021
</t>
    </r>
    <r>
      <rPr>
        <b/>
        <sz val="11"/>
        <color theme="0"/>
        <rFont val="Calibri"/>
        <family val="2"/>
        <scheme val="minor"/>
      </rPr>
      <t>02/04/2021</t>
    </r>
  </si>
  <si>
    <r>
      <t xml:space="preserve">REFCOM|MJCM-EP-IDPV
REFCOM|MJCM-EP-PLADR1
REFCOM|MJCM-EP-IDCPCM
REFCOM|MJCM-EP-INSOCK
REFCOM|MJCM-EP-MT-ROLL
REFCOM|MJCM-EP-RUF3-TX
REFCOM|ROWKEY
REFCOM|REFCOM|MJCM-EP-NUCM
</t>
    </r>
    <r>
      <rPr>
        <b/>
        <sz val="11"/>
        <color theme="0"/>
        <rFont val="Calibri"/>
        <family val="2"/>
        <scheme val="minor"/>
      </rPr>
      <t>REFCOM|MJCM-EP-RUF4-MD</t>
    </r>
    <r>
      <rPr>
        <sz val="11"/>
        <color theme="0"/>
        <rFont val="Calibri"/>
        <family val="2"/>
        <scheme val="minor"/>
      </rPr>
      <t xml:space="preserve"> ***Nouveau *** 30/04/2021</t>
    </r>
  </si>
  <si>
    <r>
      <t xml:space="preserve">IDPV
PLADR1
IDCPCM
INSOCK
MTROLL
RUF3TX
ROWKEY
NUMCO
</t>
    </r>
    <r>
      <rPr>
        <b/>
        <sz val="11"/>
        <color theme="0"/>
        <rFont val="Calibri"/>
        <family val="2"/>
        <scheme val="minor"/>
      </rPr>
      <t>MODVIRT</t>
    </r>
    <r>
      <rPr>
        <sz val="11"/>
        <color theme="0"/>
        <rFont val="Calibri"/>
        <family val="2"/>
        <scheme val="minor"/>
      </rPr>
      <t xml:space="preserve">
*** Nouveau *** 30/04/2021</t>
    </r>
  </si>
  <si>
    <t>Somme si:
Somme(Si Etape 1.REFCOM|MJCM-EP-RUF4-MD ='M' Alors Etape 4.sMtBrESiret
Sinon 0)</t>
  </si>
  <si>
    <t>95.0</t>
  </si>
  <si>
    <t>total-tr-brut-mba</t>
  </si>
  <si>
    <t>total-tr-brut-mba-manuel</t>
  </si>
  <si>
    <t>total-comm-vac-manuel</t>
  </si>
  <si>
    <t>total-comm-vac</t>
  </si>
  <si>
    <t>Somme si :
Somme(Etape 1.REFCOM|MJCM-EP-RUF4-MD ='M' Alors Etape 2-b.coComSiretMBA
Sinon 0)</t>
  </si>
  <si>
    <t>250.89</t>
  </si>
  <si>
    <t>listeCommercants.settlement-mode</t>
  </si>
  <si>
    <t>Si Etape 1.REFCOM|MJCM-EP-RUF4-MD</t>
  </si>
  <si>
    <t>30/04/2021
10/05/2021 - annulation de la demande par le client</t>
  </si>
  <si>
    <r>
      <t xml:space="preserve">IDPV
PLADR1
IDCPCM
INSOCK
MTROLL
REFCOM|MJCM-EP-BANDOM
REFCOM|MJCM-EP-GUICH
REFCOM|MJCM-EP-NUCOBAN
RUF3TX
</t>
    </r>
    <r>
      <rPr>
        <b/>
        <sz val="11"/>
        <color rgb="FFFF0000"/>
        <rFont val="Calibri"/>
        <family val="2"/>
        <scheme val="minor"/>
      </rPr>
      <t>MJCM-EP-RUF4-MD</t>
    </r>
  </si>
  <si>
    <r>
      <t>EVENEMENTS.RowKey like yyyyMMdd|Etape 2.corrId|GACBL*</t>
    </r>
    <r>
      <rPr>
        <b/>
        <sz val="11"/>
        <color rgb="FFFF0000"/>
        <rFont val="Calibri"/>
        <family val="2"/>
        <scheme val="minor"/>
      </rPr>
      <t xml:space="preserve">
</t>
    </r>
    <r>
      <rPr>
        <sz val="11"/>
        <rFont val="Calibri"/>
        <family val="2"/>
        <scheme val="minor"/>
      </rPr>
      <t>AND acAcntId NOT IN ("DL02920965","DL02920961","TE56235696")</t>
    </r>
  </si>
  <si>
    <r>
      <rPr>
        <b/>
        <sz val="11"/>
        <color theme="1"/>
        <rFont val="Calibri"/>
        <family val="2"/>
        <scheme val="minor"/>
      </rPr>
      <t xml:space="preserve">Etape 2 c </t>
    </r>
    <r>
      <rPr>
        <sz val="11"/>
        <color theme="1"/>
        <rFont val="Calibri"/>
        <family val="2"/>
        <scheme val="minor"/>
      </rPr>
      <t>:  récupérer l'identifiant de vacation contrôle de validité des ordres précédent la financière</t>
    </r>
  </si>
  <si>
    <r>
      <rPr>
        <b/>
        <sz val="11"/>
        <color rgb="FF7030A0"/>
        <rFont val="Calibri"/>
        <family val="2"/>
        <scheme val="minor"/>
      </rPr>
      <t>corrId</t>
    </r>
    <r>
      <rPr>
        <sz val="11"/>
        <color theme="1"/>
        <rFont val="Calibri"/>
        <family val="2"/>
        <scheme val="minor"/>
      </rPr>
      <t>, scheme VACATIONS.rowKey LIKE yyyyMMdd*
AND vacTyp="vacation-technique"
prendre la vacation technique la plus récente (timestamp) par rapport  à la vacation financière</t>
    </r>
  </si>
  <si>
    <r>
      <rPr>
        <b/>
        <sz val="11"/>
        <color rgb="FF7030A0"/>
        <rFont val="Calibri"/>
        <family val="2"/>
        <scheme val="minor"/>
      </rPr>
      <t>corrIdTech</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</si>
  <si>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corrIdControleOrdres</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</si>
  <si>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t>
    </r>
    <r>
      <rPr>
        <sz val="11"/>
        <color theme="1"/>
        <rFont val="Calibri"/>
        <family val="2"/>
        <scheme val="minor"/>
      </rPr>
      <t>, scheme VACATIONS.rowKey LIKE yyyyMMdd*
AND vacTyp="vacation-controle-validite-ordres"
prendre la vacation contrôle-validite-ordres la plus récente (timestamp) par rapport à la vacation financière</t>
    </r>
  </si>
  <si>
    <r>
      <t>Etape 6 :</t>
    </r>
    <r>
      <rPr>
        <sz val="11"/>
        <rFont val="Calibri"/>
        <family val="2"/>
        <scheme val="minor"/>
      </rPr>
      <t>récupération des montants de cashout</t>
    </r>
    <r>
      <rPr>
        <b/>
        <sz val="11"/>
        <rFont val="Calibri"/>
        <family val="2"/>
        <scheme val="minor"/>
      </rPr>
      <t xml:space="preserve"> issus du moteur pour les commerçants en mode automatique</t>
    </r>
  </si>
  <si>
    <r>
      <t>Etape 6-b :</t>
    </r>
    <r>
      <rPr>
        <sz val="11"/>
        <rFont val="Calibri"/>
        <family val="2"/>
        <scheme val="minor"/>
      </rPr>
      <t>récupération des montants théoriques de cashout</t>
    </r>
    <r>
      <rPr>
        <b/>
        <sz val="11"/>
        <rFont val="Calibri"/>
        <family val="2"/>
        <scheme val="minor"/>
      </rPr>
      <t xml:space="preserve"> issus du moteur pour les commerçants en mode manuel</t>
    </r>
  </si>
  <si>
    <t>Jointure se fait selon
Etape 6.trAcntId=
Etape 1.REFCOM|MJCM-EP-IDCPCM
Puis filtre sur les commerçants en auto :
Etape 1.MJCM-EP-RUF4-MD = 'A'</t>
  </si>
  <si>
    <t>Jointure se fait selon
Etape 6-b.trAcntId=
Etape 1.REFCOM|MJCM-EP-IDCPCM
Puis filtre sur les commerçants en auto :
Etape 1.MJCM-EP-RUF4-MD = 'M'</t>
  </si>
  <si>
    <r>
      <t>Somme(Etape 6.ctAmt)</t>
    </r>
    <r>
      <rPr>
        <b/>
        <sz val="11"/>
        <color rgb="FFFF0000"/>
        <rFont val="Calibri"/>
        <family val="2"/>
        <scheme val="minor"/>
      </rPr>
      <t xml:space="preserve"> + Somme(Etape 6-b).ctAmt</t>
    </r>
  </si>
  <si>
    <r>
      <t xml:space="preserve">Etape 6.ctAmt 
</t>
    </r>
    <r>
      <rPr>
        <b/>
        <sz val="11"/>
        <color rgb="FFFF0000"/>
        <rFont val="Calibri"/>
        <family val="2"/>
        <scheme val="minor"/>
      </rPr>
      <t>Attention suite à la modification du 10/05/2021, il faut vérifier que cela fonctionne pour les commerçants auto et manuel</t>
    </r>
  </si>
  <si>
    <r>
      <t xml:space="preserve">Si listeCommercants.cashout-ok=false Alors  Etape 6.ctAmt Sinon Ne rien faire
</t>
    </r>
    <r>
      <rPr>
        <b/>
        <sz val="11"/>
        <color rgb="FFFF0000"/>
        <rFont val="Calibri"/>
        <family val="2"/>
        <scheme val="minor"/>
      </rPr>
      <t>Attention suite à la modification du 10/05/2021, il faut vérifier que cela fonctionne pour les commerçants auto et manuel</t>
    </r>
  </si>
  <si>
    <t>onglet</t>
  </si>
  <si>
    <t>quoi</t>
  </si>
  <si>
    <t>qui</t>
  </si>
  <si>
    <t>Contrôle</t>
  </si>
  <si>
    <t>Horaires contrôles comptable</t>
  </si>
  <si>
    <t>Contrôle (balise NAME dans le JSON)</t>
  </si>
  <si>
    <t>Récurrence</t>
  </si>
  <si>
    <t>JSON de contrôle</t>
  </si>
  <si>
    <t>Validation</t>
  </si>
  <si>
    <t>tout</t>
  </si>
  <si>
    <t>relecture et modification mineures</t>
  </si>
  <si>
    <t>Rémi Nevers</t>
  </si>
  <si>
    <t>Contrôle Impayés RT</t>
  </si>
  <si>
    <t>17h5</t>
  </si>
  <si>
    <t>en attente de données</t>
  </si>
  <si>
    <t>rédaction - still in progress</t>
  </si>
  <si>
    <t>Contrôle Impayé</t>
  </si>
  <si>
    <t>reçu</t>
  </si>
  <si>
    <t>to do</t>
  </si>
  <si>
    <t>Contrôle couverture réglementaire</t>
  </si>
  <si>
    <t>toutes les heures+5minutes sauf 7h5 et 11h5</t>
  </si>
  <si>
    <t>relecture</t>
  </si>
  <si>
    <t>7h5</t>
  </si>
  <si>
    <t>à finaliser</t>
  </si>
  <si>
    <t>Contrôle virement entrant</t>
  </si>
  <si>
    <t>Fin et relecture</t>
  </si>
  <si>
    <t>_Formule sur un contrôle à changer
_Data non remontée : commission sur CR (car libellé du mouvement = VIR MONEXT)</t>
  </si>
  <si>
    <t>TOUS</t>
  </si>
  <si>
    <t>TOUT</t>
  </si>
  <si>
    <t>Relecture et remise en forme des résultats attendus</t>
  </si>
  <si>
    <t>H</t>
  </si>
  <si>
    <t>=D</t>
  </si>
  <si>
    <t>Livraison des spécifications</t>
  </si>
  <si>
    <t>8h5</t>
  </si>
  <si>
    <t>validé</t>
  </si>
  <si>
    <t>Fichier exemples</t>
  </si>
  <si>
    <t>Création des fichiers exemples</t>
  </si>
  <si>
    <t>11h5</t>
  </si>
  <si>
    <t>=D avec contrôle sur CR=0 en plus</t>
  </si>
  <si>
    <t>Etape 3
Fichier résultats</t>
  </si>
  <si>
    <t>Ajout des références impayés
Ajout comptage du nombre d'impayés</t>
  </si>
  <si>
    <t>Correction faute de frappe dans le nom du champ output</t>
  </si>
  <si>
    <r>
      <rPr>
        <b/>
        <sz val="11"/>
        <color theme="1"/>
        <rFont val="Calibri"/>
        <family val="2"/>
        <scheme val="minor"/>
      </rPr>
      <t>Etapes 4.* et 5.*</t>
    </r>
    <r>
      <rPr>
        <sz val="11"/>
        <color theme="1"/>
        <rFont val="Calibri"/>
        <family val="2"/>
        <scheme val="minor"/>
      </rPr>
      <t xml:space="preserve">
Modification des requêtes récupérant les transactions à partir des vacations techniques</t>
    </r>
  </si>
  <si>
    <t>impact changement stockage get-account-transactions</t>
  </si>
  <si>
    <t>Ajout scheme
totalMvtCreanceCp
totalMvtImpayesCp
controleCreanceFlux
resControleCreanceFlux
listeCommercants.mvtFraisCp
listeCommercants.mvtImpayesCp</t>
  </si>
  <si>
    <t>Modifications suite à l'évolution du contrôle.</t>
  </si>
  <si>
    <t>Relecture et ajustements de spécifications</t>
  </si>
  <si>
    <t>Création</t>
  </si>
  <si>
    <t>I_V2</t>
  </si>
  <si>
    <t>V2, le contrôle affiche désormais le calcul théorique et les montants de cashout calculés par la vacation financière.</t>
  </si>
  <si>
    <t>Suppression</t>
  </si>
  <si>
    <t>Renommage en I</t>
  </si>
  <si>
    <t xml:space="preserve">Modification </t>
  </si>
  <si>
    <t>listecommercants.cashoutOK</t>
  </si>
  <si>
    <t>Ajout de la liste des commercant en erreur</t>
  </si>
  <si>
    <t>Correction</t>
  </si>
  <si>
    <r>
      <rPr>
        <b/>
        <sz val="11"/>
        <color theme="1"/>
        <rFont val="Calibri"/>
        <family val="2"/>
        <scheme val="minor"/>
      </rPr>
      <t xml:space="preserve">Etape 5-b : </t>
    </r>
    <r>
      <rPr>
        <sz val="11"/>
        <color theme="1"/>
        <rFont val="Calibri"/>
        <family val="2"/>
        <scheme val="minor"/>
      </rPr>
      <t xml:space="preserve">
controleInterCreInterFonc=Somme(Etape 4.sInterESiret)
- Etape 3.MREPVAC|get-account-transactions/transaction.value.value=0
à changer en 
controleInterCreInterFonc=Somme(Etape 4.sInterESiret)
</t>
    </r>
    <r>
      <rPr>
        <b/>
        <sz val="11"/>
        <color theme="1"/>
        <rFont val="Calibri"/>
        <family val="2"/>
        <scheme val="minor"/>
      </rPr>
      <t>+</t>
    </r>
    <r>
      <rPr>
        <sz val="11"/>
        <color theme="1"/>
        <rFont val="Calibri"/>
        <family val="2"/>
        <scheme val="minor"/>
      </rPr>
      <t xml:space="preserve"> Etape 3.MREPVAC|get-account-transactions/transaction.value.value=0
</t>
    </r>
    <r>
      <rPr>
        <b/>
        <sz val="11"/>
        <color theme="1"/>
        <rFont val="Calibri"/>
        <family val="2"/>
        <scheme val="minor"/>
      </rPr>
      <t>Issue #78 dans Gitlab</t>
    </r>
    <r>
      <rPr>
        <sz val="11"/>
        <color theme="1"/>
        <rFont val="Calibri"/>
        <family val="2"/>
        <scheme val="minor"/>
      </rPr>
      <t xml:space="preserve">
Dans l'étape 5-b du contrôle E, nous allons vérifier l'interchange issu du CREMBA versus l'interchange prélevé sur le compte de Fonctionnement par Arkea.
La formule actuelle est "interchange MBA - interchange compte de fonctionnement" Or l'interchange du compte de fonctionnement est un montant négatif nous devons donc appliqué la formule "interchange MBA + interchange compte de fonctionnement"</t>
    </r>
  </si>
  <si>
    <t>Tous</t>
  </si>
  <si>
    <t>Evolution</t>
  </si>
  <si>
    <r>
      <t xml:space="preserve">Issue #99 dans Gitlab
</t>
    </r>
    <r>
      <rPr>
        <b/>
        <sz val="11"/>
        <color theme="1"/>
        <rFont val="Calibri"/>
        <family val="2"/>
        <scheme val="minor"/>
      </rPr>
      <t>Rajouter 3 champs dans les contrôles au niveau du détail commerçant</t>
    </r>
    <r>
      <rPr>
        <sz val="11"/>
        <color theme="1"/>
        <rFont val="Calibri"/>
        <family val="2"/>
        <scheme val="minor"/>
      </rPr>
      <t xml:space="preserve">
</t>
    </r>
    <r>
      <rPr>
        <b/>
        <sz val="11"/>
        <color theme="1"/>
        <rFont val="Calibri"/>
        <family val="2"/>
        <scheme val="minor"/>
      </rPr>
      <t xml:space="preserve">Noms des champs dans l'index ELK cashout : </t>
    </r>
    <r>
      <rPr>
        <sz val="11"/>
        <color theme="1"/>
        <rFont val="Calibri"/>
        <family val="2"/>
        <scheme val="minor"/>
      </rPr>
      <t xml:space="preserve">
listeCommercants.rolling-reserve
listeCommercants.indicateur-sortie-cash
listeCommercants.numero-cegid
</t>
    </r>
    <r>
      <rPr>
        <b/>
        <sz val="11"/>
        <color theme="1"/>
        <rFont val="Calibri"/>
        <family val="2"/>
        <scheme val="minor"/>
      </rPr>
      <t>Id des champs dans le dictionnaire de données:</t>
    </r>
    <r>
      <rPr>
        <sz val="11"/>
        <color theme="1"/>
        <rFont val="Calibri"/>
        <family val="2"/>
        <scheme val="minor"/>
      </rPr>
      <t xml:space="preserve">
REFCOM|MJCM-EP-INSOCK
REFCOM|MJCM-EP-MT-ROLL
REFCOM|MJCM-EP-RUF3-TX
</t>
    </r>
    <r>
      <rPr>
        <b/>
        <sz val="11"/>
        <color theme="1"/>
        <rFont val="Calibri"/>
        <family val="2"/>
        <scheme val="minor"/>
      </rPr>
      <t>Champ HBASE:</t>
    </r>
    <r>
      <rPr>
        <sz val="11"/>
        <color theme="1"/>
        <rFont val="Calibri"/>
        <family val="2"/>
        <scheme val="minor"/>
      </rPr>
      <t xml:space="preserve">
INSOCK
MTROLL
RUF3TX</t>
    </r>
  </si>
  <si>
    <t>Changement de façon de récupérer les montants de commissions sur le CF et CR.</t>
  </si>
  <si>
    <t>Ajout de la RowKey et le numéro de contrat dans le détail de la liste des commerçants</t>
  </si>
  <si>
    <r>
      <t xml:space="preserve">Impact Visa Master Card : le contrôle est désormais CP &lt;= CC + CR ou CP -CC - CR &lt;= 0
Donc pour nous le résultat du contrôle doit être faux si  CP - CC - CR &gt; 0
</t>
    </r>
    <r>
      <rPr>
        <b/>
        <sz val="11"/>
        <color theme="1"/>
        <rFont val="Calibri"/>
        <family val="2"/>
        <scheme val="minor"/>
      </rPr>
      <t>Demande annulée suite arbitrage client.</t>
    </r>
  </si>
  <si>
    <t>Ajout correlation id / heure de la vacation technique
Ajout correlation / heure de la vacation financière</t>
  </si>
  <si>
    <t>Retour en arrière sur l'impact Visa Master Card</t>
  </si>
  <si>
    <t>D,H,J</t>
  </si>
  <si>
    <t>Prise en compte de l'évolution pour le projet Visa Mastercard</t>
  </si>
  <si>
    <t>L_frais_trim_bnpp</t>
  </si>
  <si>
    <t>M_frais_trim_bnpp</t>
  </si>
  <si>
    <t>Mise à jour suite questions Yassir</t>
  </si>
  <si>
    <t>2.3</t>
  </si>
  <si>
    <t>Mise à jour mapping contrôle K, organisation par remise</t>
  </si>
  <si>
    <t>2.4</t>
  </si>
  <si>
    <t>Tous les onglets</t>
  </si>
  <si>
    <t>Ajout du timestamp-execution, la date/heure d'exécution du contrôle</t>
  </si>
  <si>
    <t>Renseignement des infgormations pour le mapping de la variable de surcantonnement initial</t>
  </si>
  <si>
    <t>2.4.1</t>
  </si>
  <si>
    <t>Ticket 371 DLEP 77, affichage d'informations supplémentaires pour les montants négatifs</t>
  </si>
  <si>
    <t>2.4.2</t>
  </si>
  <si>
    <t>Correction spécification</t>
  </si>
  <si>
    <t>Evolution VMC Lot 2B</t>
  </si>
  <si>
    <t>Ticket 383</t>
  </si>
  <si>
    <t>Renommage onglet</t>
  </si>
  <si>
    <t>Renommé en DHJ</t>
  </si>
  <si>
    <t>Suppression onglet</t>
  </si>
  <si>
    <t>DHJ</t>
  </si>
  <si>
    <t>Ticket 392 - ajout du contrôle du solde du compte de paiement supérieur à 0</t>
  </si>
  <si>
    <t>Ticket 373</t>
  </si>
  <si>
    <t>Modification suite atelier avec la DAF</t>
  </si>
  <si>
    <r>
      <t xml:space="preserve">Suite au mail de Monext </t>
    </r>
    <r>
      <rPr>
        <b/>
        <sz val="11"/>
        <color theme="1"/>
        <rFont val="Calibri"/>
        <family val="2"/>
        <scheme val="minor"/>
      </rPr>
      <t>[EP Monext] Restitutions Kibana contrôles K, L, M</t>
    </r>
    <r>
      <rPr>
        <sz val="11"/>
        <color theme="1"/>
        <rFont val="Calibri"/>
        <family val="2"/>
        <scheme val="minor"/>
      </rPr>
      <t xml:space="preserve">  du Vendredi 19/02.
Ajout au niveau global d'un contrôle
  total-vi
  total-mc
Ajout au niveau de la liste des remises 
  liste-remises.ope-debit-carte-vi
  liste-remises.ope-credit-carte-vi
  liste-remises.ope-debit-carte-mc
  liste-remises.ope-credit-carte-mc
Impact sur l'agrégat remise/fichier?</t>
    </r>
  </si>
  <si>
    <t>ETAPE 2  nouvelles sources pour les commissions VMC
Nouveaux champs dans le JSON de sortie
mois-M-1-commission-montant-CRE-VI
mois-M-1-commission-montant-CRE-MC</t>
  </si>
  <si>
    <t>Nouveaux champs dans le JSON de sortie
nb-impayes-trimestriel-vi
nb-impayes-trimestriel-mc</t>
  </si>
  <si>
    <t>Annulation des champs suivant au niveau de la liste des remises 
  liste-remises.ope-debit-carte-vi
  liste-remises.ope-credit-carte-vi
  liste-remises.ope-debit-carte-mc
  liste-remises.ope-credit-carte-mc</t>
  </si>
  <si>
    <t>CHANGEMENT DE FACON DE VERSIONNER LE NOM DES FICHIERS.
EN ACCORD AVEC LA RELEASE DU PUITS</t>
  </si>
  <si>
    <t>L_Details</t>
  </si>
  <si>
    <t>1.4.6</t>
  </si>
  <si>
    <t>Ajustement</t>
  </si>
  <si>
    <t>commissions-partenaire, le montant passe en valeur absolue
Ajout du champ commissions-total-calculees, somme des commissions-vi et commissions-mc par contrat secundo par mos 
commissions-ecart, la formule change en commissions-partenaire - commissions-total-calculees</t>
  </si>
  <si>
    <t>Ne plus afficher la liste des cres M et M-1 au niveau du contrôle L</t>
  </si>
  <si>
    <t>E,G,I</t>
  </si>
  <si>
    <t>1.5.0</t>
  </si>
  <si>
    <t>cashout mutliple</t>
  </si>
  <si>
    <t>1°) réupérer le correlationId de la vacation financiere. SELECT corrId from VACATIONS WHERE vacTyp='vacation-financiere'
2°) Récuperer les transferts de la journée puis les filtrer par correlationId et ctInfo
TRANSACTIONS where RowKey like yyyyMMdd|TRNSF*
WHERE corrId=Etape 6.corrId
AND ctInfo like "REM VIR*"</t>
  </si>
  <si>
    <t>1°) réupérer le correlationId de la vacation contrôle validité ordre (Etape 2c)
2°) Récupérer les transferts de la journée puis les filtrer par correlationId
TRANSACTIONS where RowKey like yyyyMMdd|OKORD*
WHERE corrId=Etape 2 c.corrId</t>
  </si>
  <si>
    <t>TRANSACTIONS  (R0097)</t>
  </si>
  <si>
    <t>CREMBA AGREGAT PAR CONTRAT SECUNDO</t>
  </si>
  <si>
    <t>VACATIONS REGLEMENT TRANSACTIONS</t>
  </si>
  <si>
    <t>MREPVAC.TRANSACTIONS
(Vacation financière)</t>
  </si>
  <si>
    <t>MREPVAC.TRANSACTIONS
(Vacation contrôle validité ordres)</t>
  </si>
  <si>
    <t xml:space="preserve">Dernière date d'ajout et/ou de modification </t>
  </si>
  <si>
    <t>Etape 1.REFCOM|MJCM-EP-RUF4-MD</t>
  </si>
  <si>
    <t>REFCOM|MJCM-EP-IDPV (Siret)
REFCOM|MJCM-EP-PLADR1 (Nom etablissement)
REFCOM|MJCM-EP-IDCPCM (ID du compet de paiement)
REFCOM|MJCM-EP-INSOCK (Autorisation de sortie de cash)
REFCOM|MJCM-EP-MT-ROLL (Montant de la rooling reserve)
REFCOM|IBAN-CP=FR76+REFCOM|MJCM-EP-BANDOM+REFCOM|MJCM-EP-GUICH+REFCOM|MJCM-EP-NUCOBAN (Iban du compte de paiement)
REFCOM|MJCM-EP-RUF3-TX (Numéro Cegid)
REFCOM|ROWKEY (clé technique hbase)
REFCOM|REFCOM|MJCM-EP-NUCM (numéro de contrat)
REFCOM|MJCM-EP-RUF4-MD (mode de virement externe)</t>
  </si>
  <si>
    <t>Annulation des demandes sur les contrôle E et G
Annulation de l'affichage du mode de virement du commerçant dans la liste de détail
Modification du contrôle I</t>
  </si>
  <si>
    <t>Si listeCommercants.cashout-ok=false Alors Etape 1.REFCOM|MJCM-EP-RUF4-MD Sinon Ne rien faire</t>
  </si>
  <si>
    <t>Si la liste des commeçants en erreur n'est pas vide
Alors
    true
Sinon
    false</t>
  </si>
  <si>
    <t>Si settlement-mode="A" et listeCommercants.cashout-theorique - listeCommercants.cash-out-mrepvac = 0
Alors
    true
Sinon
   Si settlement-mode="M" et listeCommercants.cashout-theorique - listeCommercants.cash-out-mrepvac  &gt;= 0
   Alors  
    true
Sinon
   false</t>
  </si>
  <si>
    <t>10/05/2021
16/06/2021</t>
  </si>
  <si>
    <t>Réajout de l'affichage du mode de virement du commerçant dans la liste de détail
Mise à jour de la spéc pour le résultat du contrôle par commerçant:
Si mode de versement est automatique et le montant théorique = montant calculé par mrepvac alors true
Si mode de versement est manuel et le montant théorique &gt;= montant calculé par mrepvac alors true
Sinon le contrôle au niveau commerçant est à false.
Au niveau global changement de la règle 
Si la liste des commerçants en ereur n'est pas vide alors le contrôle est false sinon true</t>
  </si>
  <si>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xml:space="preserve">*
AND (trLabel like "FRREJ </t>
    </r>
    <r>
      <rPr>
        <b/>
        <i/>
        <sz val="11"/>
        <rFont val="Calibri"/>
        <family val="2"/>
        <scheme val="minor"/>
      </rPr>
      <t>scheme</t>
    </r>
    <r>
      <rPr>
        <sz val="11"/>
        <rFont val="Calibri"/>
        <family val="2"/>
        <scheme val="minor"/>
      </rPr>
      <t>*")</t>
    </r>
  </si>
  <si>
    <r>
      <t xml:space="preserve">trLabel like "FRREJ </t>
    </r>
    <r>
      <rPr>
        <b/>
        <i/>
        <sz val="11"/>
        <rFont val="Calibri"/>
        <family val="2"/>
        <scheme val="minor"/>
      </rPr>
      <t>scheme</t>
    </r>
    <r>
      <rPr>
        <sz val="11"/>
        <rFont val="Calibri"/>
        <family val="2"/>
        <scheme val="minor"/>
      </rPr>
      <t>*"</t>
    </r>
  </si>
  <si>
    <t>Préalable Etape 2
Récupérer les mouvements sur compte de paiement
EVENEMENTS.RowKey like yyyyMMdd|corrId|CRETR*
WHERE trLabel="Impayés débit carte*"</t>
  </si>
  <si>
    <t>trLabel="Impayés débit carte*"</t>
  </si>
  <si>
    <t>Préalable Etape 2
Récupérer les mouvements sur compte de paiement
EVENEMENTS.RowKey like yyyyMMdd|corrId|CRETR*
WHERE trLabel="Frais de rejet*"</t>
  </si>
  <si>
    <t>trLabel="Frais de rejet*"</t>
  </si>
  <si>
    <t>Si CB on cherche par remise ID sinon par filename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</si>
</sst>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1"/>
      <color theme="1"/>
      <name val="Calibri"/>
      <family val="2"/>
      <scheme val="minor"/>
    </font>
    <font>
      <sz val="12"/>
      <name val="Calibri"/>
      <family val="2"/>
      <scheme val="minor"/>
    </font>
    <font>
      <sz val="12"/>
      <color theme="1"/>
      <name val="Calibri"/>
      <family val="2"/>
      <scheme val="minor"/>
    </font>
    <font>
      <b/>
      <sz val="12"/>
      <color theme="1"/>
      <name val="Calibri"/>
      <family val="2"/>
      <scheme val="minor"/>
    </font>
    <font>
      <i/>
      <sz val="11"/>
      <color theme="1"/>
      <name val="Calibri"/>
      <family val="2"/>
      <scheme val="minor"/>
    </font>
    <font>
      <b/>
      <sz val="11"/>
      <color rgb="FFFF0000"/>
      <name val="Calibri"/>
      <family val="2"/>
      <scheme val="minor"/>
    </font>
    <font>
      <sz val="10"/>
      <color rgb="FF263238"/>
      <name val="Arial"/>
      <family val="2"/>
    </font>
    <font>
      <b/>
      <sz val="11"/>
      <color rgb="FF00B050"/>
      <name val="Calibri"/>
      <family val="2"/>
      <scheme val="minor"/>
    </font>
    <font>
      <b/>
      <sz val="11"/>
      <name val="Calibri"/>
      <family val="2"/>
      <scheme val="minor"/>
    </font>
    <font>
      <sz val="11"/>
      <name val="Calibri"/>
      <family val="2"/>
      <scheme val="minor"/>
    </font>
    <font>
      <b/>
      <sz val="11"/>
      <color theme="4"/>
      <name val="Calibri"/>
      <family val="2"/>
      <scheme val="minor"/>
    </font>
    <font>
      <b/>
      <sz val="11"/>
      <color rgb="FF7030A0"/>
      <name val="Calibri"/>
      <family val="2"/>
      <scheme val="minor"/>
    </font>
    <font>
      <sz val="36"/>
      <color rgb="FFFF0000"/>
      <name val="Calibri"/>
      <family val="2"/>
      <scheme val="minor"/>
    </font>
    <font>
      <sz val="11"/>
      <color theme="5"/>
      <name val="Calibri"/>
      <family val="2"/>
      <scheme val="minor"/>
    </font>
    <font>
      <b/>
      <sz val="11"/>
      <color theme="9"/>
      <name val="Calibri"/>
      <family val="2"/>
      <scheme val="minor"/>
    </font>
    <font>
      <sz val="11"/>
      <color rgb="FFC00000"/>
      <name val="Calibri"/>
      <family val="2"/>
      <scheme val="minor"/>
    </font>
    <font>
      <sz val="48"/>
      <color rgb="FFFF0000"/>
      <name val="Calibri"/>
      <family val="2"/>
      <scheme val="minor"/>
    </font>
    <font>
      <b/>
      <sz val="12"/>
      <name val="Calibri"/>
      <family val="2"/>
      <scheme val="minor"/>
    </font>
    <font>
      <sz val="12"/>
      <color rgb="FF000000"/>
      <name val="Calibri"/>
      <family val="2"/>
      <scheme val="minor"/>
    </font>
    <font>
      <b/>
      <sz val="36"/>
      <color rgb="FFFF0000"/>
      <name val="Calibri"/>
      <family val="2"/>
      <scheme val="minor"/>
    </font>
    <font>
      <i/>
      <sz val="12"/>
      <color rgb="FF000000"/>
      <name val="Calibri"/>
      <family val="2"/>
      <scheme val="minor"/>
    </font>
    <font>
      <sz val="11"/>
      <color rgb="FFFF0000"/>
      <name val="Calibri"/>
      <family val="2"/>
      <scheme val="minor"/>
    </font>
    <font>
      <b/>
      <u/>
      <sz val="11"/>
      <color theme="1"/>
      <name val="Calibri"/>
      <family val="2"/>
      <scheme val="minor"/>
    </font>
    <font>
      <sz val="12"/>
      <color theme="0"/>
      <name val="Calibri"/>
      <family val="2"/>
      <scheme val="minor"/>
    </font>
    <font>
      <strike/>
      <sz val="11"/>
      <color theme="1"/>
      <name val="Calibri"/>
      <family val="2"/>
      <scheme val="minor"/>
    </font>
    <font>
      <sz val="11"/>
      <color rgb="FF7030A0"/>
      <name val="Calibri"/>
      <family val="2"/>
      <scheme val="minor"/>
    </font>
    <font>
      <b/>
      <sz val="48"/>
      <color rgb="FFFF0000"/>
      <name val="Calibri"/>
      <family val="2"/>
      <scheme val="minor"/>
    </font>
    <font>
      <sz val="8"/>
      <name val="Calibri"/>
      <family val="2"/>
      <scheme val="minor"/>
    </font>
    <font>
      <b/>
      <sz val="12"/>
      <color rgb="FFC00000"/>
      <name val="Calibri"/>
      <family val="2"/>
      <scheme val="minor"/>
    </font>
    <font>
      <b/>
      <sz val="12"/>
      <color theme="9"/>
      <name val="Calibri"/>
      <family val="2"/>
      <scheme val="minor"/>
    </font>
    <font>
      <b/>
      <sz val="12"/>
      <color theme="4"/>
      <name val="Calibri"/>
      <family val="2"/>
      <scheme val="minor"/>
    </font>
    <font>
      <b/>
      <sz val="14"/>
      <color theme="4"/>
      <name val="Calibri"/>
      <family val="2"/>
      <scheme val="minor"/>
    </font>
    <font>
      <b/>
      <i/>
      <sz val="11"/>
      <color theme="1"/>
      <name val="Calibri"/>
      <family val="2"/>
      <scheme val="minor"/>
    </font>
    <font>
      <b/>
      <sz val="11"/>
      <color theme="0"/>
      <name val="Calibri"/>
      <family val="2"/>
      <scheme val="minor"/>
    </font>
    <font>
      <sz val="11"/>
      <color theme="0"/>
      <name val="Calibri"/>
      <family val="2"/>
      <scheme val="minor"/>
    </font>
    <font>
      <b/>
      <i/>
      <sz val="11"/>
      <name val="Calibri"/>
      <family val="2"/>
      <scheme val="minor"/>
    </font>
  </fonts>
  <fills count="18">
    <fill>
      <patternFill patternType="none"/>
    </fill>
    <fill>
      <patternFill patternType="gray125"/>
    </fill>
    <fill>
      <patternFill patternType="solid">
        <fgColor theme="7" tint="0.79998168889431442"/>
        <bgColor indexed="64"/>
      </patternFill>
    </fill>
    <fill>
      <patternFill patternType="solid">
        <fgColor theme="7"/>
        <bgColor indexed="64"/>
      </patternFill>
    </fill>
    <fill>
      <patternFill patternType="solid">
        <fgColor rgb="FFFFFF00"/>
        <bgColor indexed="64"/>
      </patternFill>
    </fill>
    <fill>
      <patternFill patternType="solid">
        <fgColor theme="0"/>
        <bgColor indexed="64"/>
      </patternFill>
    </fill>
    <fill>
      <patternFill patternType="solid">
        <fgColor theme="0" tint="-0.499984740745262"/>
        <bgColor indexed="64"/>
      </patternFill>
    </fill>
    <fill>
      <patternFill patternType="solid">
        <fgColor theme="9"/>
        <bgColor indexed="64"/>
      </patternFill>
    </fill>
    <fill>
      <patternFill patternType="solid">
        <fgColor theme="1" tint="0.34998626667073579"/>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1"/>
        <bgColor indexed="64"/>
      </patternFill>
    </fill>
    <fill>
      <patternFill patternType="solid">
        <fgColor rgb="FFFF0000"/>
        <bgColor indexed="64"/>
      </patternFill>
    </fill>
    <fill>
      <patternFill patternType="solid">
        <fgColor theme="8"/>
        <bgColor indexed="64"/>
      </patternFill>
    </fill>
    <fill>
      <patternFill patternType="solid">
        <fgColor theme="4"/>
        <bgColor indexed="64"/>
      </patternFill>
    </fill>
    <fill>
      <patternFill patternType="solid">
        <fgColor theme="6" tint="-0.249977111117893"/>
        <bgColor indexed="64"/>
      </patternFill>
    </fill>
    <fill>
      <patternFill patternType="solid">
        <fgColor theme="6"/>
        <bgColor indexed="64"/>
      </patternFill>
    </fill>
    <fill>
      <patternFill patternType="solid">
        <fgColor theme="4" tint="0.5999938962981048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90">
    <xf numFmtId="0" fontId="0" fillId="0" borderId="0" xfId="0"/>
    <xf numFmtId="0" fontId="0" fillId="2" borderId="0" xfId="0" applyFill="1"/>
    <xf numFmtId="0" fontId="3" fillId="0" borderId="0" xfId="0" applyFont="1"/>
    <xf numFmtId="0" fontId="3" fillId="2" borderId="0" xfId="0" applyFont="1" applyFill="1"/>
    <xf numFmtId="0" fontId="4" fillId="0" borderId="0" xfId="0" applyFont="1" applyAlignment="1">
      <alignment horizontal="center" vertical="center" wrapText="1"/>
    </xf>
    <xf numFmtId="0" fontId="1"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top" wrapText="1"/>
    </xf>
    <xf numFmtId="0" fontId="3" fillId="2" borderId="0" xfId="0" applyFont="1" applyFill="1" applyAlignment="1">
      <alignment horizontal="left" wrapText="1"/>
    </xf>
    <xf numFmtId="0" fontId="3" fillId="0" borderId="0" xfId="0" applyFont="1" applyAlignment="1">
      <alignment wrapText="1"/>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vertical="center"/>
    </xf>
    <xf numFmtId="0" fontId="7" fillId="0" borderId="0" xfId="0" applyFont="1"/>
    <xf numFmtId="0" fontId="0" fillId="0" borderId="0" xfId="0" applyAlignment="1">
      <alignment vertical="center" wrapText="1"/>
    </xf>
    <xf numFmtId="0" fontId="10" fillId="0" borderId="0" xfId="0" applyFont="1" applyAlignment="1">
      <alignment vertical="top" wrapText="1"/>
    </xf>
    <xf numFmtId="0" fontId="11" fillId="3" borderId="0" xfId="0" applyFont="1" applyFill="1" applyAlignment="1">
      <alignment horizontal="center"/>
    </xf>
    <xf numFmtId="0" fontId="6" fillId="0" borderId="0" xfId="0" applyFont="1" applyAlignment="1">
      <alignment wrapText="1"/>
    </xf>
    <xf numFmtId="0" fontId="13" fillId="0" borderId="0" xfId="0" applyFont="1" applyAlignment="1">
      <alignment horizontal="center"/>
    </xf>
    <xf numFmtId="0" fontId="0" fillId="0" borderId="0" xfId="0" applyAlignment="1">
      <alignment horizontal="center" vertical="center" wrapText="1"/>
    </xf>
    <xf numFmtId="0" fontId="1" fillId="0" borderId="0" xfId="0" applyFont="1" applyAlignment="1">
      <alignment vertical="center" wrapText="1"/>
    </xf>
    <xf numFmtId="0" fontId="0" fillId="0" borderId="0" xfId="0" applyAlignment="1"/>
    <xf numFmtId="0" fontId="12" fillId="0" borderId="0" xfId="0" applyFont="1" applyAlignment="1"/>
    <xf numFmtId="0" fontId="0" fillId="0" borderId="0" xfId="0" applyAlignment="1">
      <alignment horizontal="center" wrapText="1"/>
    </xf>
    <xf numFmtId="0" fontId="0" fillId="0" borderId="0" xfId="0" applyAlignment="1">
      <alignment horizontal="center" vertical="center"/>
    </xf>
    <xf numFmtId="0" fontId="16" fillId="0" borderId="0" xfId="0" applyFont="1"/>
    <xf numFmtId="0" fontId="17" fillId="0" borderId="0" xfId="0" applyFont="1" applyAlignment="1">
      <alignment horizontal="center" vertical="center"/>
    </xf>
    <xf numFmtId="0" fontId="10" fillId="0" borderId="0" xfId="0" applyFont="1"/>
    <xf numFmtId="0" fontId="17" fillId="3" borderId="0" xfId="0" applyFont="1" applyFill="1" applyAlignment="1">
      <alignment horizontal="center" vertical="center"/>
    </xf>
    <xf numFmtId="0" fontId="3" fillId="0" borderId="0" xfId="0" applyFont="1" applyAlignment="1">
      <alignment vertical="center" wrapText="1"/>
    </xf>
    <xf numFmtId="0" fontId="10" fillId="0" borderId="0" xfId="0" applyFont="1" applyFill="1" applyAlignment="1">
      <alignment horizontal="center" wrapText="1"/>
    </xf>
    <xf numFmtId="0" fontId="10" fillId="0" borderId="0" xfId="0" applyFont="1" applyFill="1" applyAlignment="1">
      <alignment wrapText="1"/>
    </xf>
    <xf numFmtId="0" fontId="0" fillId="0" borderId="0" xfId="0" applyAlignment="1">
      <alignment horizontal="center" vertical="center" wrapText="1"/>
    </xf>
    <xf numFmtId="0" fontId="4" fillId="2" borderId="0" xfId="0" applyFont="1" applyFill="1" applyAlignment="1">
      <alignment horizontal="left" vertical="center" wrapText="1"/>
    </xf>
    <xf numFmtId="0" fontId="18" fillId="0" borderId="0" xfId="0" applyFont="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10" fillId="0" borderId="0" xfId="0" applyFont="1" applyFill="1" applyAlignment="1">
      <alignment horizontal="center" vertical="center" wrapText="1"/>
    </xf>
    <xf numFmtId="0" fontId="0" fillId="0" borderId="0" xfId="0" applyAlignment="1">
      <alignment horizontal="left" vertical="center" wrapText="1"/>
    </xf>
    <xf numFmtId="0" fontId="10" fillId="0" borderId="0" xfId="0" applyFont="1" applyAlignment="1">
      <alignment vertical="center" wrapText="1"/>
    </xf>
    <xf numFmtId="0" fontId="0" fillId="0" borderId="0" xfId="0" applyAlignment="1">
      <alignment vertical="top"/>
    </xf>
    <xf numFmtId="14" fontId="0" fillId="0" borderId="0" xfId="0" applyNumberFormat="1"/>
    <xf numFmtId="0" fontId="11" fillId="3" borderId="0" xfId="0" applyFont="1" applyFill="1"/>
    <xf numFmtId="0" fontId="0" fillId="0" borderId="0" xfId="0" applyAlignment="1">
      <alignment horizontal="center" vertical="center"/>
    </xf>
    <xf numFmtId="0" fontId="0" fillId="0" borderId="0" xfId="0" applyAlignment="1">
      <alignment horizontal="center" vertical="center" wrapText="1"/>
    </xf>
    <xf numFmtId="0" fontId="19" fillId="0" borderId="0" xfId="0" applyFont="1"/>
    <xf numFmtId="0" fontId="0" fillId="0" borderId="0" xfId="0" applyAlignment="1">
      <alignment vertical="top" wrapText="1"/>
    </xf>
    <xf numFmtId="0" fontId="14" fillId="0" borderId="0" xfId="0" applyFont="1"/>
    <xf numFmtId="0" fontId="20" fillId="0" borderId="0" xfId="0" applyFont="1" applyAlignment="1">
      <alignment horizontal="center"/>
    </xf>
    <xf numFmtId="0" fontId="3"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49" fontId="0" fillId="0" borderId="0" xfId="0" applyNumberFormat="1"/>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Fill="1" applyAlignment="1">
      <alignment wrapText="1"/>
    </xf>
    <xf numFmtId="0" fontId="11" fillId="3" borderId="0" xfId="0" applyFont="1" applyFill="1" applyAlignment="1">
      <alignment wrapText="1"/>
    </xf>
    <xf numFmtId="0" fontId="11" fillId="3" borderId="0" xfId="0" applyFont="1" applyFill="1" applyAlignment="1">
      <alignment horizontal="center" wrapText="1"/>
    </xf>
    <xf numFmtId="0" fontId="10" fillId="0" borderId="0" xfId="0" applyFont="1" applyAlignment="1">
      <alignment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0" fillId="0" borderId="0" xfId="0" applyFont="1" applyFill="1"/>
    <xf numFmtId="0" fontId="10" fillId="0" borderId="0" xfId="0" applyFont="1" applyFill="1" applyAlignment="1">
      <alignment horizontal="left" vertical="center" wrapText="1"/>
    </xf>
    <xf numFmtId="0" fontId="0" fillId="0" borderId="0" xfId="0" applyAlignment="1">
      <alignment horizontal="center" vertical="center" wrapText="1"/>
    </xf>
    <xf numFmtId="0" fontId="16" fillId="0" borderId="0" xfId="0" applyFont="1" applyAlignment="1">
      <alignment wrapText="1"/>
    </xf>
    <xf numFmtId="0" fontId="0" fillId="0" borderId="0" xfId="0" applyAlignment="1">
      <alignment horizontal="center" vertical="center" wrapText="1"/>
    </xf>
    <xf numFmtId="0" fontId="0" fillId="5" borderId="0" xfId="0" applyFill="1" applyAlignment="1">
      <alignment vertical="center" wrapText="1"/>
    </xf>
    <xf numFmtId="0" fontId="0" fillId="0" borderId="0" xfId="0" applyFill="1" applyAlignment="1">
      <alignment horizontal="center" vertical="center" wrapText="1"/>
    </xf>
    <xf numFmtId="0" fontId="0" fillId="6" borderId="0" xfId="0" applyFill="1" applyAlignment="1">
      <alignment vertical="center" wrapText="1"/>
    </xf>
    <xf numFmtId="0" fontId="0" fillId="6" borderId="0" xfId="0" applyFill="1" applyAlignment="1">
      <alignment horizontal="center" vertical="center" wrapText="1"/>
    </xf>
    <xf numFmtId="0" fontId="0" fillId="6" borderId="0" xfId="0" applyFill="1" applyAlignment="1">
      <alignment vertical="top" wrapText="1"/>
    </xf>
    <xf numFmtId="0" fontId="0" fillId="6" borderId="0" xfId="0" applyFill="1"/>
    <xf numFmtId="0" fontId="0" fillId="6" borderId="0" xfId="0" applyFill="1" applyAlignment="1">
      <alignment horizontal="left" vertical="center" wrapText="1"/>
    </xf>
    <xf numFmtId="0" fontId="0" fillId="0" borderId="0" xfId="0" applyFill="1" applyAlignment="1">
      <alignment horizontal="left" vertical="center" wrapText="1"/>
    </xf>
    <xf numFmtId="0" fontId="10" fillId="6" borderId="0" xfId="0" applyFont="1" applyFill="1" applyAlignment="1">
      <alignment wrapText="1"/>
    </xf>
    <xf numFmtId="0" fontId="10" fillId="6" borderId="0" xfId="0" applyFont="1" applyFill="1"/>
    <xf numFmtId="0" fontId="0" fillId="4" borderId="0" xfId="0" applyFill="1" applyAlignment="1">
      <alignment horizontal="center" vertical="center" wrapText="1"/>
    </xf>
    <xf numFmtId="0" fontId="10" fillId="8" borderId="0" xfId="0" applyFont="1" applyFill="1"/>
    <xf numFmtId="0" fontId="0" fillId="8" borderId="0" xfId="0" applyFill="1"/>
    <xf numFmtId="49" fontId="0" fillId="8" borderId="0" xfId="0" applyNumberFormat="1" applyFill="1"/>
    <xf numFmtId="0" fontId="0" fillId="0" borderId="0" xfId="0"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quotePrefix="1"/>
    <xf numFmtId="0" fontId="0" fillId="0" borderId="0" xfId="0" applyAlignment="1">
      <alignment horizontal="center" vertical="center" wrapText="1"/>
    </xf>
    <xf numFmtId="0" fontId="22" fillId="4" borderId="0" xfId="0" applyFont="1" applyFill="1" applyAlignment="1">
      <alignment wrapText="1"/>
    </xf>
    <xf numFmtId="0" fontId="0" fillId="0" borderId="0" xfId="0" quotePrefix="1" applyFill="1" applyAlignment="1">
      <alignment horizontal="left" vertical="center" wrapText="1"/>
    </xf>
    <xf numFmtId="0" fontId="0" fillId="0" borderId="0" xfId="0" applyFill="1" applyAlignment="1">
      <alignment vertical="center"/>
    </xf>
    <xf numFmtId="0" fontId="24"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xf numFmtId="0" fontId="6" fillId="0" borderId="0" xfId="0" applyFont="1" applyFill="1" applyAlignment="1">
      <alignment wrapText="1"/>
    </xf>
    <xf numFmtId="0" fontId="0" fillId="9" borderId="0" xfId="0" applyFill="1"/>
    <xf numFmtId="0" fontId="0" fillId="9" borderId="0" xfId="0" applyFill="1" applyAlignment="1">
      <alignment wrapText="1"/>
    </xf>
    <xf numFmtId="0" fontId="27" fillId="0" borderId="0" xfId="0" applyFont="1" applyAlignment="1">
      <alignment horizontal="center" vertical="center"/>
    </xf>
    <xf numFmtId="0" fontId="17"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0" xfId="0" applyAlignment="1">
      <alignment horizontal="center" wrapText="1"/>
    </xf>
    <xf numFmtId="0" fontId="0" fillId="5" borderId="0" xfId="0" applyFill="1"/>
    <xf numFmtId="0" fontId="3" fillId="0" borderId="0" xfId="0" applyFont="1" applyAlignment="1">
      <alignment horizontal="center" vertical="center" wrapText="1"/>
    </xf>
    <xf numFmtId="0" fontId="10" fillId="10" borderId="0" xfId="0" applyFont="1" applyFill="1" applyAlignment="1">
      <alignment wrapText="1"/>
    </xf>
    <xf numFmtId="0" fontId="10" fillId="10" borderId="0" xfId="0" applyFont="1" applyFill="1"/>
    <xf numFmtId="0" fontId="0" fillId="10" borderId="0" xfId="0" applyFill="1"/>
    <xf numFmtId="49" fontId="0" fillId="10" borderId="0" xfId="0" applyNumberFormat="1" applyFill="1"/>
    <xf numFmtId="0" fontId="0" fillId="3" borderId="0" xfId="0" applyFill="1"/>
    <xf numFmtId="0" fontId="10" fillId="3" borderId="0" xfId="0" applyFont="1" applyFill="1" applyAlignment="1">
      <alignment wrapText="1"/>
    </xf>
    <xf numFmtId="49" fontId="0" fillId="0" borderId="0" xfId="0" applyNumberFormat="1" applyFill="1"/>
    <xf numFmtId="0" fontId="10" fillId="8" borderId="0" xfId="0" applyFont="1" applyFill="1" applyAlignment="1">
      <alignment wrapText="1"/>
    </xf>
    <xf numFmtId="0" fontId="0" fillId="0" borderId="0" xfId="0" applyAlignment="1">
      <alignment horizontal="center"/>
    </xf>
    <xf numFmtId="0" fontId="0" fillId="0" borderId="0" xfId="0" quotePrefix="1" applyAlignment="1">
      <alignment horizontal="center"/>
    </xf>
    <xf numFmtId="0" fontId="10" fillId="3" borderId="0" xfId="0" applyFont="1" applyFill="1"/>
    <xf numFmtId="49" fontId="0" fillId="3" borderId="0" xfId="0" applyNumberFormat="1" applyFill="1"/>
    <xf numFmtId="14" fontId="0" fillId="3" borderId="0" xfId="0" applyNumberFormat="1" applyFill="1"/>
    <xf numFmtId="0" fontId="3" fillId="3" borderId="0" xfId="0" applyFont="1" applyFill="1" applyAlignment="1">
      <alignment vertical="center" wrapText="1"/>
    </xf>
    <xf numFmtId="14" fontId="0" fillId="3" borderId="0" xfId="0" applyNumberFormat="1" applyFill="1" applyAlignment="1">
      <alignment vertical="center"/>
    </xf>
    <xf numFmtId="0" fontId="0" fillId="3" borderId="0" xfId="0" applyFill="1" applyAlignment="1">
      <alignment vertical="center" wrapText="1"/>
    </xf>
    <xf numFmtId="0" fontId="0" fillId="3" borderId="0" xfId="0" applyFill="1" applyAlignment="1">
      <alignment horizontal="center" vertical="center" wrapText="1"/>
    </xf>
    <xf numFmtId="0" fontId="0" fillId="3" borderId="0" xfId="0" applyFill="1" applyAlignment="1">
      <alignment vertical="top" wrapText="1"/>
    </xf>
    <xf numFmtId="0" fontId="0" fillId="3" borderId="0" xfId="0" applyFill="1" applyAlignment="1">
      <alignment horizontal="left" vertical="center" wrapText="1"/>
    </xf>
    <xf numFmtId="0" fontId="21" fillId="3" borderId="0" xfId="0" applyFont="1" applyFill="1" applyAlignment="1">
      <alignment wrapText="1"/>
    </xf>
    <xf numFmtId="0" fontId="0" fillId="3" borderId="0" xfId="0" quotePrefix="1" applyFill="1" applyAlignment="1">
      <alignment horizontal="center" vertical="center" wrapText="1"/>
    </xf>
    <xf numFmtId="0" fontId="3" fillId="11" borderId="0" xfId="0" applyFont="1" applyFill="1" applyAlignment="1">
      <alignment vertical="center" wrapText="1"/>
    </xf>
    <xf numFmtId="0" fontId="0" fillId="11" borderId="0" xfId="0" applyFill="1" applyAlignment="1">
      <alignment vertical="center"/>
    </xf>
    <xf numFmtId="0" fontId="0" fillId="11" borderId="0" xfId="0" applyFill="1" applyAlignment="1">
      <alignment vertical="center" wrapText="1"/>
    </xf>
    <xf numFmtId="0" fontId="0" fillId="11" borderId="0" xfId="0" applyFill="1" applyAlignment="1">
      <alignment horizontal="center" vertical="center" wrapText="1"/>
    </xf>
    <xf numFmtId="0" fontId="0" fillId="11" borderId="0" xfId="0" applyFill="1" applyAlignment="1">
      <alignment vertical="top" wrapText="1"/>
    </xf>
    <xf numFmtId="0" fontId="0" fillId="11" borderId="0" xfId="0" applyFill="1"/>
    <xf numFmtId="0" fontId="0" fillId="12" borderId="0" xfId="0" applyFill="1" applyAlignment="1">
      <alignment wrapText="1"/>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vertical="center" wrapText="1"/>
    </xf>
    <xf numFmtId="14" fontId="0" fillId="0" borderId="0" xfId="0" applyNumberFormat="1" applyFill="1" applyAlignment="1">
      <alignment vertical="center"/>
    </xf>
    <xf numFmtId="0" fontId="0" fillId="0" borderId="0" xfId="0" applyFill="1" applyAlignment="1">
      <alignment vertical="top" wrapText="1"/>
    </xf>
    <xf numFmtId="0" fontId="1" fillId="0" borderId="0" xfId="0" applyFont="1"/>
    <xf numFmtId="14" fontId="0" fillId="13" borderId="0" xfId="0" applyNumberFormat="1" applyFill="1" applyAlignment="1">
      <alignment vertical="center"/>
    </xf>
    <xf numFmtId="0" fontId="4" fillId="0" borderId="0" xfId="0" applyFont="1" applyAlignment="1">
      <alignment vertical="center" wrapText="1"/>
    </xf>
    <xf numFmtId="14" fontId="0" fillId="0" borderId="0" xfId="0" applyNumberFormat="1" applyFill="1"/>
    <xf numFmtId="0" fontId="0" fillId="0" borderId="0" xfId="0" applyFill="1" applyAlignment="1">
      <alignment horizontal="left" vertical="center"/>
    </xf>
    <xf numFmtId="0" fontId="1" fillId="0" borderId="0" xfId="0" applyFont="1" applyAlignment="1">
      <alignment horizontal="center" vertical="center"/>
    </xf>
    <xf numFmtId="0" fontId="0" fillId="0" borderId="0" xfId="0" applyAlignment="1">
      <alignment horizontal="center" vertical="center" wrapText="1"/>
    </xf>
    <xf numFmtId="0" fontId="22" fillId="0" borderId="0" xfId="0" applyFont="1" applyAlignment="1">
      <alignment wrapText="1"/>
    </xf>
    <xf numFmtId="0" fontId="0" fillId="0" borderId="0" xfId="0" applyAlignment="1">
      <alignment horizontal="left" vertical="center" indent="4"/>
    </xf>
    <xf numFmtId="0" fontId="0" fillId="0" borderId="0" xfId="0" applyAlignment="1">
      <alignment horizontal="left" vertical="center" indent="8"/>
    </xf>
    <xf numFmtId="0" fontId="16" fillId="0" borderId="1" xfId="0" applyFont="1" applyBorder="1"/>
    <xf numFmtId="0" fontId="0" fillId="0" borderId="1" xfId="0" applyBorder="1"/>
    <xf numFmtId="0" fontId="0" fillId="5" borderId="1" xfId="0" applyFont="1" applyFill="1" applyBorder="1" applyAlignment="1">
      <alignment wrapText="1"/>
    </xf>
    <xf numFmtId="0" fontId="0" fillId="5" borderId="2" xfId="0" applyFont="1" applyFill="1" applyBorder="1" applyAlignment="1">
      <alignment wrapText="1"/>
    </xf>
    <xf numFmtId="0" fontId="0" fillId="0" borderId="2" xfId="0" applyBorder="1"/>
    <xf numFmtId="0" fontId="0" fillId="5" borderId="2" xfId="0" applyFont="1" applyFill="1" applyBorder="1"/>
    <xf numFmtId="0" fontId="16" fillId="0" borderId="2" xfId="0" applyFont="1" applyBorder="1"/>
    <xf numFmtId="0" fontId="0" fillId="5" borderId="2" xfId="0" applyFont="1" applyFill="1" applyBorder="1" applyAlignment="1">
      <alignment horizontal="left"/>
    </xf>
    <xf numFmtId="0" fontId="10" fillId="0" borderId="2" xfId="0" applyFont="1" applyBorder="1" applyAlignment="1">
      <alignment wrapText="1"/>
    </xf>
    <xf numFmtId="0" fontId="0" fillId="5" borderId="2" xfId="0" applyFont="1" applyFill="1" applyBorder="1" applyAlignment="1">
      <alignment horizontal="right"/>
    </xf>
    <xf numFmtId="0" fontId="0" fillId="5" borderId="2" xfId="0" applyFill="1" applyBorder="1"/>
    <xf numFmtId="0" fontId="0" fillId="0" borderId="0" xfId="0" applyAlignment="1">
      <alignment horizontal="center" vertical="center" wrapText="1"/>
    </xf>
    <xf numFmtId="0" fontId="1" fillId="0" borderId="0" xfId="0" applyFont="1" applyAlignment="1">
      <alignment vertical="center"/>
    </xf>
    <xf numFmtId="0" fontId="0" fillId="3" borderId="0" xfId="0" applyFill="1" applyAlignment="1">
      <alignment horizontal="center" vertical="center"/>
    </xf>
    <xf numFmtId="0" fontId="0" fillId="3" borderId="0" xfId="0" applyFill="1" applyAlignment="1">
      <alignment wrapText="1"/>
    </xf>
    <xf numFmtId="0" fontId="0" fillId="3" borderId="2" xfId="0" applyFill="1" applyBorder="1"/>
    <xf numFmtId="0" fontId="0" fillId="3" borderId="2" xfId="0" applyFont="1" applyFill="1" applyBorder="1" applyAlignment="1">
      <alignment wrapText="1"/>
    </xf>
    <xf numFmtId="0" fontId="0" fillId="0" borderId="0" xfId="0" applyAlignment="1">
      <alignment horizontal="left" vertical="center" wrapText="1" indent="4"/>
    </xf>
    <xf numFmtId="0" fontId="0" fillId="0" borderId="0" xfId="0" applyAlignment="1">
      <alignment horizontal="right"/>
    </xf>
    <xf numFmtId="0" fontId="0" fillId="0" borderId="0" xfId="0" applyFont="1" applyAlignment="1">
      <alignment horizontal="left" vertical="center" wrapText="1"/>
    </xf>
    <xf numFmtId="0" fontId="10" fillId="5" borderId="2" xfId="0" applyFont="1" applyFill="1" applyBorder="1" applyAlignment="1">
      <alignment wrapText="1"/>
    </xf>
    <xf numFmtId="0" fontId="10" fillId="0" borderId="2" xfId="0" applyFont="1" applyBorder="1"/>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2" xfId="0" applyFont="1" applyFill="1" applyBorder="1" applyAlignment="1">
      <alignment wrapText="1"/>
    </xf>
    <xf numFmtId="0" fontId="0" fillId="0" borderId="2" xfId="0" applyFill="1" applyBorder="1"/>
    <xf numFmtId="14" fontId="0" fillId="14" borderId="0" xfId="0" applyNumberFormat="1" applyFill="1" applyAlignment="1">
      <alignment horizontal="center" vertical="center"/>
    </xf>
    <xf numFmtId="14" fontId="0" fillId="14" borderId="0" xfId="0" applyNumberFormat="1" applyFill="1"/>
    <xf numFmtId="0" fontId="0" fillId="14" borderId="0" xfId="0" applyFill="1" applyAlignment="1">
      <alignment vertical="center" wrapText="1"/>
    </xf>
    <xf numFmtId="0" fontId="0" fillId="14" borderId="0" xfId="0" applyFill="1" applyAlignment="1">
      <alignment vertical="center"/>
    </xf>
    <xf numFmtId="0" fontId="0" fillId="14" borderId="0" xfId="0" applyFill="1"/>
    <xf numFmtId="0" fontId="0" fillId="14" borderId="0" xfId="0" applyFill="1" applyAlignment="1">
      <alignment wrapText="1"/>
    </xf>
    <xf numFmtId="14" fontId="0" fillId="14" borderId="0" xfId="0" applyNumberFormat="1" applyFill="1" applyAlignment="1">
      <alignment wrapText="1"/>
    </xf>
    <xf numFmtId="14" fontId="0" fillId="0" borderId="0" xfId="0" applyNumberFormat="1" applyFill="1" applyAlignment="1">
      <alignment wrapText="1"/>
    </xf>
    <xf numFmtId="0" fontId="0" fillId="14" borderId="0" xfId="0" applyFill="1" applyAlignment="1">
      <alignment horizontal="center" vertical="center" wrapText="1"/>
    </xf>
    <xf numFmtId="0" fontId="0" fillId="14" borderId="0" xfId="0" applyFill="1" applyAlignment="1">
      <alignment horizontal="left" vertical="center"/>
    </xf>
    <xf numFmtId="49" fontId="0" fillId="14" borderId="0" xfId="0" applyNumberFormat="1" applyFill="1"/>
    <xf numFmtId="0" fontId="11" fillId="3" borderId="1" xfId="0" applyFont="1" applyFill="1" applyBorder="1" applyAlignment="1">
      <alignment wrapText="1"/>
    </xf>
    <xf numFmtId="0" fontId="11" fillId="3" borderId="1" xfId="0" applyFont="1" applyFill="1" applyBorder="1"/>
    <xf numFmtId="0" fontId="10" fillId="3" borderId="2" xfId="0" applyFont="1" applyFill="1" applyBorder="1" applyAlignment="1">
      <alignment wrapText="1"/>
    </xf>
    <xf numFmtId="0" fontId="10" fillId="3" borderId="2" xfId="0" applyFont="1" applyFill="1" applyBorder="1"/>
    <xf numFmtId="0" fontId="0" fillId="0" borderId="2" xfId="0" applyBorder="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2" fillId="3" borderId="1" xfId="0" applyFont="1" applyFill="1" applyBorder="1" applyAlignment="1">
      <alignment wrapText="1"/>
    </xf>
    <xf numFmtId="0" fontId="32" fillId="3" borderId="1" xfId="0" applyFont="1" applyFill="1" applyBorder="1"/>
    <xf numFmtId="0" fontId="0" fillId="0" borderId="0" xfId="0" applyFill="1" applyBorder="1"/>
    <xf numFmtId="0" fontId="0" fillId="5" borderId="2" xfId="0" applyFill="1" applyBorder="1" applyAlignment="1">
      <alignment wrapText="1"/>
    </xf>
    <xf numFmtId="0" fontId="10" fillId="0" borderId="2" xfId="0" applyFont="1" applyFill="1" applyBorder="1" applyAlignment="1">
      <alignment wrapText="1"/>
    </xf>
    <xf numFmtId="0" fontId="10" fillId="0" borderId="2" xfId="0" applyFont="1" applyFill="1" applyBorder="1"/>
    <xf numFmtId="0" fontId="0" fillId="0" borderId="0" xfId="0" applyBorder="1"/>
    <xf numFmtId="0" fontId="0" fillId="0" borderId="1" xfId="0" applyFill="1" applyBorder="1" applyAlignment="1">
      <alignment horizontal="left"/>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2" xfId="0" quotePrefix="1" applyFill="1" applyBorder="1"/>
    <xf numFmtId="0" fontId="0" fillId="0" borderId="1" xfId="0" applyFont="1" applyFill="1" applyBorder="1" applyAlignment="1">
      <alignment horizontal="left"/>
    </xf>
    <xf numFmtId="0" fontId="0" fillId="0" borderId="2" xfId="0" applyFill="1" applyBorder="1" applyAlignment="1">
      <alignment horizontal="left"/>
    </xf>
    <xf numFmtId="14" fontId="0" fillId="15" borderId="0" xfId="0" applyNumberFormat="1" applyFill="1"/>
    <xf numFmtId="0" fontId="0" fillId="15" borderId="2" xfId="0" applyFont="1" applyFill="1" applyBorder="1"/>
    <xf numFmtId="0" fontId="0" fillId="15" borderId="2" xfId="0" applyFill="1" applyBorder="1"/>
    <xf numFmtId="0" fontId="0" fillId="15" borderId="2" xfId="0" applyFont="1" applyFill="1" applyBorder="1" applyAlignment="1">
      <alignment horizontal="right"/>
    </xf>
    <xf numFmtId="0" fontId="0" fillId="16" borderId="2" xfId="0" applyFill="1" applyBorder="1" applyAlignment="1">
      <alignment vertical="center"/>
    </xf>
    <xf numFmtId="0" fontId="0" fillId="16" borderId="2" xfId="0" applyFill="1" applyBorder="1"/>
    <xf numFmtId="0" fontId="0" fillId="16" borderId="2" xfId="0" applyFill="1" applyBorder="1" applyAlignment="1">
      <alignment horizontal="right" vertical="center"/>
    </xf>
    <xf numFmtId="0" fontId="0" fillId="16" borderId="2" xfId="0" applyFill="1" applyBorder="1" applyAlignment="1">
      <alignment vertical="center" wrapText="1"/>
    </xf>
    <xf numFmtId="0" fontId="33" fillId="0" borderId="1" xfId="0" applyFont="1" applyFill="1" applyBorder="1"/>
    <xf numFmtId="0" fontId="0" fillId="0" borderId="2" xfId="0" applyFill="1" applyBorder="1" applyAlignment="1">
      <alignment vertical="center"/>
    </xf>
    <xf numFmtId="0" fontId="16" fillId="0" borderId="2" xfId="0" applyFont="1" applyFill="1" applyBorder="1"/>
    <xf numFmtId="14" fontId="0" fillId="5" borderId="0" xfId="0" applyNumberFormat="1" applyFill="1" applyAlignment="1">
      <alignment horizontal="center" vertical="center"/>
    </xf>
    <xf numFmtId="0" fontId="0" fillId="0" borderId="2" xfId="0" applyBorder="1" applyAlignment="1">
      <alignment wrapText="1"/>
    </xf>
    <xf numFmtId="0" fontId="0" fillId="14" borderId="3" xfId="0" applyFill="1" applyBorder="1" applyAlignment="1">
      <alignment horizontal="left"/>
    </xf>
    <xf numFmtId="0" fontId="0" fillId="14" borderId="3" xfId="0" applyFill="1" applyBorder="1"/>
    <xf numFmtId="0" fontId="0" fillId="5" borderId="3" xfId="0" applyFont="1" applyFill="1" applyBorder="1" applyAlignment="1">
      <alignment wrapText="1"/>
    </xf>
    <xf numFmtId="0" fontId="16" fillId="0" borderId="3" xfId="0" applyFont="1" applyBorder="1"/>
    <xf numFmtId="0" fontId="0" fillId="0" borderId="3" xfId="0" applyBorder="1"/>
    <xf numFmtId="0" fontId="0" fillId="5" borderId="3" xfId="0" applyFill="1" applyBorder="1" applyAlignment="1">
      <alignment wrapText="1"/>
    </xf>
    <xf numFmtId="0" fontId="10" fillId="0" borderId="3" xfId="0" applyFont="1" applyFill="1" applyBorder="1" applyAlignment="1">
      <alignment wrapText="1"/>
    </xf>
    <xf numFmtId="0" fontId="10" fillId="0" borderId="3" xfId="0" applyFont="1" applyFill="1" applyBorder="1"/>
    <xf numFmtId="0" fontId="0" fillId="5" borderId="3" xfId="0" applyFont="1" applyFill="1" applyBorder="1"/>
    <xf numFmtId="0" fontId="0" fillId="5" borderId="3" xfId="0" applyFont="1" applyFill="1" applyBorder="1" applyAlignment="1">
      <alignment horizontal="left"/>
    </xf>
    <xf numFmtId="0" fontId="0" fillId="0" borderId="3" xfId="0" quotePrefix="1" applyFill="1" applyBorder="1"/>
    <xf numFmtId="0" fontId="0" fillId="0" borderId="3" xfId="0" applyFont="1" applyFill="1" applyBorder="1" applyAlignment="1">
      <alignment horizontal="left"/>
    </xf>
    <xf numFmtId="0" fontId="0" fillId="0" borderId="3" xfId="0" applyFill="1" applyBorder="1"/>
    <xf numFmtId="0" fontId="0" fillId="0" borderId="3" xfId="0" applyFill="1" applyBorder="1" applyAlignment="1">
      <alignment horizontal="left"/>
    </xf>
    <xf numFmtId="0" fontId="0" fillId="0" borderId="3" xfId="0" applyBorder="1" applyAlignment="1">
      <alignment wrapText="1"/>
    </xf>
    <xf numFmtId="0" fontId="33" fillId="14" borderId="3" xfId="0" applyFont="1" applyFill="1" applyBorder="1"/>
    <xf numFmtId="0" fontId="32" fillId="3" borderId="0" xfId="0" applyFont="1" applyFill="1" applyBorder="1" applyAlignment="1">
      <alignment wrapText="1"/>
    </xf>
    <xf numFmtId="0" fontId="32" fillId="3" borderId="0" xfId="0" applyFont="1" applyFill="1" applyBorder="1"/>
    <xf numFmtId="14" fontId="0" fillId="17" borderId="0" xfId="0" applyNumberFormat="1" applyFill="1" applyAlignment="1">
      <alignment horizontal="right" vertical="center" wrapText="1"/>
    </xf>
    <xf numFmtId="0" fontId="0" fillId="17" borderId="3" xfId="0" applyFill="1" applyBorder="1" applyAlignment="1">
      <alignment horizontal="left" vertical="center"/>
    </xf>
    <xf numFmtId="0" fontId="0" fillId="17" borderId="3" xfId="0" applyFill="1" applyBorder="1" applyAlignment="1">
      <alignment vertical="center" wrapText="1"/>
    </xf>
    <xf numFmtId="0" fontId="0" fillId="17" borderId="3" xfId="0" applyFill="1" applyBorder="1" applyAlignment="1">
      <alignment vertical="center"/>
    </xf>
    <xf numFmtId="14" fontId="0" fillId="0" borderId="0" xfId="0" applyNumberFormat="1" applyFill="1" applyAlignment="1">
      <alignment horizontal="right"/>
    </xf>
    <xf numFmtId="0" fontId="10" fillId="14" borderId="0" xfId="0" applyFont="1" applyFill="1"/>
    <xf numFmtId="14" fontId="1" fillId="14" borderId="0" xfId="0" applyNumberFormat="1" applyFont="1" applyFill="1"/>
    <xf numFmtId="0" fontId="9" fillId="14" borderId="0" xfId="0" applyFont="1" applyFill="1"/>
    <xf numFmtId="0" fontId="9" fillId="14" borderId="0" xfId="0" applyFont="1" applyFill="1" applyAlignment="1">
      <alignment wrapText="1"/>
    </xf>
    <xf numFmtId="0" fontId="1" fillId="14" borderId="0" xfId="0" applyFont="1" applyFill="1"/>
    <xf numFmtId="0" fontId="3" fillId="0" borderId="0" xfId="0" applyFont="1" applyAlignment="1">
      <alignment horizontal="center" vertical="center"/>
    </xf>
    <xf numFmtId="14" fontId="10" fillId="0" borderId="0" xfId="0" applyNumberFormat="1" applyFont="1"/>
    <xf numFmtId="0" fontId="10" fillId="0" borderId="0" xfId="0" quotePrefix="1" applyFont="1"/>
    <xf numFmtId="14" fontId="0" fillId="0" borderId="0" xfId="0" applyNumberFormat="1" applyAlignment="1">
      <alignment horizontal="right" vertical="center"/>
    </xf>
    <xf numFmtId="0" fontId="10" fillId="0" borderId="0" xfId="0" applyFont="1" applyAlignment="1">
      <alignment horizontal="left" vertical="center"/>
    </xf>
    <xf numFmtId="0" fontId="0" fillId="5" borderId="0" xfId="0" applyFill="1" applyAlignment="1">
      <alignment wrapText="1"/>
    </xf>
    <xf numFmtId="0" fontId="0" fillId="5" borderId="0" xfId="0" applyFill="1" applyAlignment="1">
      <alignment horizontal="center" vertical="center"/>
    </xf>
    <xf numFmtId="0" fontId="0" fillId="5" borderId="0" xfId="0" applyFill="1" applyAlignment="1">
      <alignment horizontal="left" vertical="center" wrapText="1"/>
    </xf>
    <xf numFmtId="0" fontId="6" fillId="5" borderId="0" xfId="0" applyFont="1" applyFill="1" applyAlignment="1">
      <alignment wrapText="1"/>
    </xf>
    <xf numFmtId="0" fontId="9" fillId="5" borderId="0" xfId="0" applyFont="1" applyFill="1" applyAlignment="1">
      <alignment vertical="center" wrapText="1"/>
    </xf>
    <xf numFmtId="0" fontId="2" fillId="5" borderId="0" xfId="0" applyFont="1" applyFill="1" applyAlignment="1">
      <alignment horizontal="center" vertical="center" wrapText="1"/>
    </xf>
    <xf numFmtId="0" fontId="2" fillId="5" borderId="0" xfId="0" applyFont="1" applyFill="1" applyAlignment="1">
      <alignment horizontal="left" vertical="center" wrapText="1"/>
    </xf>
    <xf numFmtId="0" fontId="3" fillId="5" borderId="0" xfId="0" applyFont="1" applyFill="1" applyAlignment="1">
      <alignment horizontal="center" wrapText="1"/>
    </xf>
    <xf numFmtId="14" fontId="0" fillId="5" borderId="0" xfId="0" applyNumberFormat="1" applyFill="1" applyAlignment="1">
      <alignment horizontal="center" vertical="center" wrapText="1"/>
    </xf>
    <xf numFmtId="0" fontId="12" fillId="0" borderId="2" xfId="0" applyFont="1" applyFill="1" applyBorder="1"/>
    <xf numFmtId="14" fontId="0" fillId="5" borderId="2" xfId="0" applyNumberFormat="1" applyFill="1" applyBorder="1"/>
    <xf numFmtId="0" fontId="16" fillId="5" borderId="2" xfId="0" applyFont="1" applyFill="1" applyBorder="1"/>
    <xf numFmtId="0" fontId="10" fillId="5" borderId="2" xfId="0" applyFont="1" applyFill="1" applyBorder="1"/>
    <xf numFmtId="14" fontId="0" fillId="5" borderId="2" xfId="0" applyNumberFormat="1" applyFill="1" applyBorder="1" applyAlignment="1">
      <alignment wrapText="1"/>
    </xf>
    <xf numFmtId="0" fontId="0" fillId="0" borderId="0" xfId="0" applyAlignment="1">
      <alignment horizontal="center" wrapText="1"/>
    </xf>
    <xf numFmtId="0" fontId="0" fillId="2" borderId="0" xfId="0" applyFill="1" applyAlignment="1">
      <alignment horizontal="center" wrapText="1"/>
    </xf>
    <xf numFmtId="0" fontId="5" fillId="2" borderId="0" xfId="0" applyFont="1" applyFill="1" applyAlignment="1">
      <alignment horizont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wrapText="1"/>
    </xf>
    <xf numFmtId="0" fontId="2" fillId="2" borderId="0" xfId="0" applyFont="1" applyFill="1" applyAlignment="1">
      <alignment horizontal="center" vertical="center"/>
    </xf>
    <xf numFmtId="0" fontId="3" fillId="2" borderId="0" xfId="0" applyFont="1" applyFill="1" applyAlignment="1">
      <alignment horizontal="center" vertical="center"/>
    </xf>
    <xf numFmtId="0" fontId="2" fillId="0" borderId="0" xfId="0" applyFont="1" applyAlignment="1">
      <alignment horizontal="center" vertical="center" wrapText="1"/>
    </xf>
    <xf numFmtId="0" fontId="3" fillId="7" borderId="0" xfId="0" applyFont="1" applyFill="1" applyAlignment="1">
      <alignment horizontal="center" vertical="center" wrapText="1"/>
    </xf>
    <xf numFmtId="0" fontId="3" fillId="7" borderId="0" xfId="0" applyFont="1" applyFill="1" applyAlignment="1">
      <alignment horizontal="center" vertical="center"/>
    </xf>
    <xf numFmtId="0" fontId="3" fillId="0" borderId="0" xfId="0" applyFont="1" applyAlignment="1">
      <alignment horizontal="center" vertical="center"/>
    </xf>
    <xf numFmtId="0" fontId="19" fillId="0" borderId="0" xfId="0" applyFont="1" applyAlignment="1">
      <alignment wrapText="1"/>
    </xf>
    <xf numFmtId="0" fontId="0" fillId="5" borderId="0" xfId="0" quotePrefix="1" applyFill="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306706</xdr:colOff>
      <xdr:row>7</xdr:row>
      <xdr:rowOff>24990</xdr:rowOff>
    </xdr:from>
    <xdr:to>
      <xdr:col>17</xdr:col>
      <xdr:colOff>56314</xdr:colOff>
      <xdr:row>16</xdr:row>
      <xdr:rowOff>17776</xdr:rowOff>
    </xdr:to>
    <xdr:pic>
      <xdr:nvPicPr>
        <xdr:cNvPr id="3" name="Image 2">
          <a:extLst>
            <a:ext uri="{FF2B5EF4-FFF2-40B4-BE49-F238E27FC236}">
              <a16:creationId xmlns:a16="http://schemas.microsoft.com/office/drawing/2014/main" id="{37A1B1F7-783A-450C-9289-152512225590}"/>
            </a:ext>
          </a:extLst>
        </xdr:cNvPr>
        <xdr:cNvPicPr>
          <a:picLocks noChangeAspect="1"/>
        </xdr:cNvPicPr>
      </xdr:nvPicPr>
      <xdr:blipFill>
        <a:blip xmlns:r="http://schemas.openxmlformats.org/officeDocument/2006/relationships" r:embed="rId1"/>
        <a:stretch>
          <a:fillRect/>
        </a:stretch>
      </xdr:blipFill>
      <xdr:spPr>
        <a:xfrm>
          <a:off x="32445177" y="2400637"/>
          <a:ext cx="9392381" cy="48285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emi.nevers/Documents/22_Documentation%20Puit/TRAITEMENTS%20VERTICAUX/MREPVAC/CONIX_MONEXT_EP_MREPVAC_Flux_HBASE%231.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ning"/>
      <sheetName val="MREPVAC"/>
      <sheetName val="MREPVAC_HBASE_VACATIONS"/>
      <sheetName val="MREPVAC_HBASE_EVENEMENTS"/>
      <sheetName val="MREPVAC_HBASE_TRANSACTIONS"/>
      <sheetName val="CREANCE_HBASE"/>
      <sheetName val="Dictionnaire"/>
      <sheetName val="MREPVAC_HBASE_EVENEMENTS (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ED420-E229-4032-AEB2-7550490D7EE8}">
  <dimension ref="A2:N58"/>
  <sheetViews>
    <sheetView topLeftCell="A54" workbookViewId="0">
      <selection activeCell="C60" sqref="C60"/>
    </sheetView>
  </sheetViews>
  <sheetFormatPr baseColWidth="10" defaultRowHeight="14.4" x14ac:dyDescent="0.3"/>
  <cols>
    <col min="1" max="1" width="18.44140625" bestFit="1" customWidth="1"/>
    <col min="2" max="2" width="13.5546875" bestFit="1" customWidth="1"/>
    <col min="3" max="3" width="31" customWidth="1"/>
    <col min="4" max="4" width="66.33203125" customWidth="1"/>
    <col min="5" max="5" width="12.33203125" bestFit="1" customWidth="1"/>
    <col min="7" max="7" width="31.33203125" customWidth="1"/>
    <col min="8" max="8" width="29.109375" bestFit="1" customWidth="1"/>
    <col min="9" max="9" width="31.6640625" bestFit="1" customWidth="1"/>
    <col min="10" max="10" width="29.6640625" bestFit="1" customWidth="1"/>
  </cols>
  <sheetData>
    <row r="2" spans="1:14" x14ac:dyDescent="0.3">
      <c r="A2" s="47" t="s">
        <v>181</v>
      </c>
      <c r="B2" s="47" t="s">
        <v>1426</v>
      </c>
      <c r="C2" s="47" t="s">
        <v>1427</v>
      </c>
      <c r="D2" s="47"/>
      <c r="E2" s="47" t="s">
        <v>1428</v>
      </c>
      <c r="G2" s="47" t="s">
        <v>1429</v>
      </c>
      <c r="H2" s="47" t="s">
        <v>1430</v>
      </c>
      <c r="I2" s="47" t="s">
        <v>1431</v>
      </c>
      <c r="J2" s="47" t="s">
        <v>1432</v>
      </c>
      <c r="K2" s="47" t="s">
        <v>1433</v>
      </c>
      <c r="L2" s="47" t="s">
        <v>1434</v>
      </c>
      <c r="M2" s="47"/>
      <c r="N2" s="47"/>
    </row>
    <row r="3" spans="1:14" x14ac:dyDescent="0.3">
      <c r="A3" s="46">
        <v>43806</v>
      </c>
      <c r="B3" t="s">
        <v>36</v>
      </c>
      <c r="C3" t="s">
        <v>1435</v>
      </c>
      <c r="D3" s="11" t="s">
        <v>1436</v>
      </c>
      <c r="E3" t="s">
        <v>1437</v>
      </c>
      <c r="G3" t="s">
        <v>1438</v>
      </c>
      <c r="H3" t="s">
        <v>1439</v>
      </c>
      <c r="I3" t="s">
        <v>4</v>
      </c>
      <c r="J3" s="11"/>
      <c r="K3" t="s">
        <v>1440</v>
      </c>
    </row>
    <row r="4" spans="1:14" x14ac:dyDescent="0.3">
      <c r="A4" s="46">
        <v>43807</v>
      </c>
      <c r="B4" t="s">
        <v>32</v>
      </c>
      <c r="C4" t="s">
        <v>1435</v>
      </c>
      <c r="D4" t="s">
        <v>1441</v>
      </c>
      <c r="E4" t="s">
        <v>1437</v>
      </c>
      <c r="G4" t="s">
        <v>1442</v>
      </c>
      <c r="H4" t="s">
        <v>1439</v>
      </c>
      <c r="I4" t="s">
        <v>7</v>
      </c>
      <c r="J4" s="11"/>
      <c r="K4" t="s">
        <v>1443</v>
      </c>
    </row>
    <row r="5" spans="1:14" x14ac:dyDescent="0.3">
      <c r="A5" s="46">
        <v>43807</v>
      </c>
      <c r="B5" t="s">
        <v>7</v>
      </c>
      <c r="D5" t="s">
        <v>1444</v>
      </c>
      <c r="E5" t="s">
        <v>1437</v>
      </c>
      <c r="G5" t="s">
        <v>1445</v>
      </c>
      <c r="H5" t="s">
        <v>1439</v>
      </c>
      <c r="I5" t="s">
        <v>10</v>
      </c>
      <c r="J5" s="11"/>
      <c r="K5" t="s">
        <v>1443</v>
      </c>
    </row>
    <row r="6" spans="1:14" ht="28.8" x14ac:dyDescent="0.3">
      <c r="A6" s="46">
        <v>43807</v>
      </c>
      <c r="B6" t="s">
        <v>40</v>
      </c>
      <c r="D6" t="s">
        <v>1444</v>
      </c>
      <c r="E6" t="s">
        <v>1437</v>
      </c>
      <c r="G6" s="29" t="str">
        <f>"Contrôle égalité CP"</f>
        <v>Contrôle égalité CP</v>
      </c>
      <c r="H6" t="s">
        <v>1439</v>
      </c>
      <c r="I6" t="s">
        <v>23</v>
      </c>
      <c r="J6" s="11" t="s">
        <v>1446</v>
      </c>
      <c r="K6" t="s">
        <v>1443</v>
      </c>
    </row>
    <row r="7" spans="1:14" x14ac:dyDescent="0.3">
      <c r="A7" s="46">
        <v>43808</v>
      </c>
      <c r="B7" t="s">
        <v>32</v>
      </c>
      <c r="C7" t="s">
        <v>1435</v>
      </c>
      <c r="D7" t="s">
        <v>1447</v>
      </c>
      <c r="E7" t="s">
        <v>1437</v>
      </c>
      <c r="G7" s="29" t="s">
        <v>33</v>
      </c>
      <c r="H7" t="s">
        <v>1448</v>
      </c>
      <c r="I7" t="s">
        <v>32</v>
      </c>
      <c r="J7" s="11"/>
      <c r="K7" t="s">
        <v>1443</v>
      </c>
    </row>
    <row r="8" spans="1:14" x14ac:dyDescent="0.3">
      <c r="A8" s="46">
        <v>43808</v>
      </c>
      <c r="B8" t="s">
        <v>40</v>
      </c>
      <c r="D8" t="s">
        <v>1449</v>
      </c>
      <c r="E8" t="s">
        <v>1437</v>
      </c>
      <c r="G8" s="29" t="s">
        <v>1450</v>
      </c>
      <c r="H8" t="s">
        <v>1448</v>
      </c>
      <c r="I8" t="s">
        <v>36</v>
      </c>
      <c r="J8" s="11"/>
      <c r="K8" t="s">
        <v>1443</v>
      </c>
    </row>
    <row r="9" spans="1:14" ht="158.4" x14ac:dyDescent="0.3">
      <c r="A9" s="46">
        <v>43810</v>
      </c>
      <c r="B9" t="s">
        <v>40</v>
      </c>
      <c r="D9" t="s">
        <v>1451</v>
      </c>
      <c r="E9" t="s">
        <v>1437</v>
      </c>
      <c r="G9" s="29" t="s">
        <v>44</v>
      </c>
      <c r="H9" t="s">
        <v>1448</v>
      </c>
      <c r="I9" t="s">
        <v>40</v>
      </c>
      <c r="J9" s="11"/>
      <c r="K9" t="s">
        <v>1443</v>
      </c>
      <c r="L9" s="11" t="s">
        <v>1452</v>
      </c>
    </row>
    <row r="10" spans="1:14" x14ac:dyDescent="0.3">
      <c r="A10" s="256">
        <v>43810</v>
      </c>
      <c r="B10" s="29" t="s">
        <v>1453</v>
      </c>
      <c r="C10" s="29" t="s">
        <v>1454</v>
      </c>
      <c r="D10" s="29" t="s">
        <v>1455</v>
      </c>
      <c r="E10" s="29" t="s">
        <v>1437</v>
      </c>
      <c r="G10" s="29" t="str">
        <f>"Contrôle égalité CP"</f>
        <v>Contrôle égalité CP</v>
      </c>
      <c r="H10" t="s">
        <v>1448</v>
      </c>
      <c r="I10" t="s">
        <v>1456</v>
      </c>
      <c r="J10" s="11"/>
      <c r="K10" s="257" t="s">
        <v>1457</v>
      </c>
    </row>
    <row r="11" spans="1:14" x14ac:dyDescent="0.3">
      <c r="A11" s="46">
        <v>43815</v>
      </c>
      <c r="B11" t="s">
        <v>1453</v>
      </c>
      <c r="C11" t="s">
        <v>1454</v>
      </c>
      <c r="D11" t="s">
        <v>1458</v>
      </c>
      <c r="E11" t="s">
        <v>1437</v>
      </c>
      <c r="G11" s="29" t="s">
        <v>645</v>
      </c>
      <c r="H11" t="s">
        <v>1459</v>
      </c>
      <c r="I11" t="s">
        <v>47</v>
      </c>
      <c r="J11" s="11"/>
      <c r="K11" t="s">
        <v>1443</v>
      </c>
      <c r="L11" t="s">
        <v>1460</v>
      </c>
    </row>
    <row r="12" spans="1:14" x14ac:dyDescent="0.3">
      <c r="A12" s="46">
        <v>43815</v>
      </c>
      <c r="B12" t="s">
        <v>1461</v>
      </c>
      <c r="D12" t="s">
        <v>1462</v>
      </c>
      <c r="E12" t="s">
        <v>1437</v>
      </c>
      <c r="G12" s="29" t="str">
        <f>"Contrôle égalité CP avec CR=0"</f>
        <v>Contrôle égalité CP avec CR=0</v>
      </c>
      <c r="H12" t="s">
        <v>1463</v>
      </c>
      <c r="I12" t="s">
        <v>56</v>
      </c>
      <c r="J12" s="11"/>
      <c r="K12" s="93" t="s">
        <v>1464</v>
      </c>
    </row>
    <row r="13" spans="1:14" ht="28.8" x14ac:dyDescent="0.3">
      <c r="A13" s="46">
        <v>43817</v>
      </c>
      <c r="B13" t="s">
        <v>7</v>
      </c>
      <c r="C13" s="11" t="s">
        <v>1465</v>
      </c>
      <c r="D13" s="11" t="s">
        <v>1466</v>
      </c>
      <c r="E13" t="s">
        <v>1437</v>
      </c>
    </row>
    <row r="14" spans="1:14" x14ac:dyDescent="0.3">
      <c r="A14" s="46">
        <v>43817</v>
      </c>
      <c r="B14" t="s">
        <v>36</v>
      </c>
      <c r="D14" t="s">
        <v>1467</v>
      </c>
      <c r="E14" t="s">
        <v>1437</v>
      </c>
    </row>
    <row r="15" spans="1:14" ht="57.6" x14ac:dyDescent="0.3">
      <c r="A15" s="46">
        <v>43839</v>
      </c>
      <c r="B15" t="s">
        <v>7</v>
      </c>
      <c r="C15" s="11" t="s">
        <v>1468</v>
      </c>
      <c r="D15" t="s">
        <v>1469</v>
      </c>
      <c r="E15" t="s">
        <v>1437</v>
      </c>
    </row>
    <row r="16" spans="1:14" ht="57.6" x14ac:dyDescent="0.3">
      <c r="A16" s="46">
        <v>43839</v>
      </c>
      <c r="B16" t="s">
        <v>10</v>
      </c>
      <c r="C16" s="11" t="s">
        <v>1468</v>
      </c>
      <c r="D16" t="s">
        <v>1469</v>
      </c>
      <c r="E16" t="s">
        <v>1437</v>
      </c>
    </row>
    <row r="17" spans="1:5" ht="57.6" x14ac:dyDescent="0.3">
      <c r="A17" s="46">
        <v>43839</v>
      </c>
      <c r="B17" t="s">
        <v>40</v>
      </c>
      <c r="C17" s="11" t="s">
        <v>1468</v>
      </c>
      <c r="D17" t="s">
        <v>1469</v>
      </c>
      <c r="E17" t="s">
        <v>1437</v>
      </c>
    </row>
    <row r="18" spans="1:5" ht="100.8" x14ac:dyDescent="0.3">
      <c r="A18" s="46">
        <v>43873</v>
      </c>
      <c r="B18" t="s">
        <v>10</v>
      </c>
      <c r="C18" s="11" t="s">
        <v>1470</v>
      </c>
      <c r="D18" t="s">
        <v>1471</v>
      </c>
      <c r="E18" t="s">
        <v>1437</v>
      </c>
    </row>
    <row r="19" spans="1:5" ht="28.8" x14ac:dyDescent="0.3">
      <c r="A19" s="46">
        <v>43873</v>
      </c>
      <c r="B19" t="s">
        <v>7</v>
      </c>
      <c r="C19" s="11" t="s">
        <v>1472</v>
      </c>
      <c r="E19" t="s">
        <v>1437</v>
      </c>
    </row>
    <row r="20" spans="1:5" x14ac:dyDescent="0.3">
      <c r="A20" s="46">
        <v>43875</v>
      </c>
      <c r="B20" t="s">
        <v>4</v>
      </c>
      <c r="C20" s="11" t="s">
        <v>1473</v>
      </c>
      <c r="E20" t="s">
        <v>1437</v>
      </c>
    </row>
    <row r="21" spans="1:5" ht="28.8" x14ac:dyDescent="0.3">
      <c r="A21" s="46">
        <v>43898</v>
      </c>
      <c r="B21" t="s">
        <v>1474</v>
      </c>
      <c r="C21" s="11" t="s">
        <v>1473</v>
      </c>
      <c r="D21" s="11" t="s">
        <v>1475</v>
      </c>
      <c r="E21" t="s">
        <v>1437</v>
      </c>
    </row>
    <row r="22" spans="1:5" x14ac:dyDescent="0.3">
      <c r="A22" s="46">
        <v>43955</v>
      </c>
      <c r="B22" t="s">
        <v>47</v>
      </c>
      <c r="C22" s="11" t="s">
        <v>1476</v>
      </c>
      <c r="E22" t="s">
        <v>1437</v>
      </c>
    </row>
    <row r="23" spans="1:5" x14ac:dyDescent="0.3">
      <c r="A23" s="46">
        <v>43955</v>
      </c>
      <c r="B23" t="s">
        <v>1474</v>
      </c>
      <c r="C23" s="11" t="s">
        <v>1477</v>
      </c>
      <c r="E23" t="s">
        <v>1437</v>
      </c>
    </row>
    <row r="24" spans="1:5" x14ac:dyDescent="0.3">
      <c r="A24" s="46">
        <v>43955</v>
      </c>
      <c r="B24" t="s">
        <v>47</v>
      </c>
      <c r="C24" s="11" t="s">
        <v>1478</v>
      </c>
      <c r="D24" t="s">
        <v>1479</v>
      </c>
      <c r="E24" t="s">
        <v>1437</v>
      </c>
    </row>
    <row r="25" spans="1:5" x14ac:dyDescent="0.3">
      <c r="A25" s="46">
        <v>43955</v>
      </c>
      <c r="B25" t="s">
        <v>47</v>
      </c>
      <c r="C25" s="11" t="s">
        <v>1478</v>
      </c>
      <c r="D25" t="s">
        <v>1480</v>
      </c>
      <c r="E25" t="s">
        <v>1437</v>
      </c>
    </row>
    <row r="26" spans="1:5" ht="230.4" x14ac:dyDescent="0.3">
      <c r="A26" s="258">
        <v>43987</v>
      </c>
      <c r="B26" t="s">
        <v>32</v>
      </c>
      <c r="C26" s="11" t="s">
        <v>1481</v>
      </c>
      <c r="D26" s="11" t="s">
        <v>1482</v>
      </c>
      <c r="E26" s="70" t="s">
        <v>1437</v>
      </c>
    </row>
    <row r="27" spans="1:5" ht="230.4" x14ac:dyDescent="0.3">
      <c r="A27" s="258">
        <v>43998</v>
      </c>
      <c r="B27" s="70" t="s">
        <v>1483</v>
      </c>
      <c r="C27" s="43" t="s">
        <v>1484</v>
      </c>
      <c r="D27" s="11" t="s">
        <v>1485</v>
      </c>
      <c r="E27" s="70" t="s">
        <v>1437</v>
      </c>
    </row>
    <row r="28" spans="1:5" x14ac:dyDescent="0.3">
      <c r="A28" s="46">
        <v>43999</v>
      </c>
      <c r="B28" t="s">
        <v>40</v>
      </c>
      <c r="C28" s="11" t="s">
        <v>1481</v>
      </c>
      <c r="D28" t="s">
        <v>1486</v>
      </c>
      <c r="E28" s="70" t="s">
        <v>1437</v>
      </c>
    </row>
    <row r="29" spans="1:5" ht="28.8" x14ac:dyDescent="0.3">
      <c r="A29" s="46">
        <v>44090</v>
      </c>
      <c r="B29" t="s">
        <v>1483</v>
      </c>
      <c r="C29" s="11" t="s">
        <v>1484</v>
      </c>
      <c r="D29" s="11" t="s">
        <v>1487</v>
      </c>
      <c r="E29" s="70" t="s">
        <v>1437</v>
      </c>
    </row>
    <row r="30" spans="1:5" ht="57.6" x14ac:dyDescent="0.3">
      <c r="A30" s="46">
        <v>44090</v>
      </c>
      <c r="B30" t="s">
        <v>23</v>
      </c>
      <c r="C30" s="11" t="s">
        <v>1484</v>
      </c>
      <c r="D30" s="11" t="s">
        <v>1488</v>
      </c>
      <c r="E30" s="70" t="s">
        <v>1437</v>
      </c>
    </row>
    <row r="31" spans="1:5" ht="28.8" x14ac:dyDescent="0.3">
      <c r="A31" s="46">
        <v>44095</v>
      </c>
      <c r="B31" t="s">
        <v>47</v>
      </c>
      <c r="C31" s="11" t="s">
        <v>1484</v>
      </c>
      <c r="D31" s="11" t="s">
        <v>1489</v>
      </c>
      <c r="E31" s="70" t="s">
        <v>1437</v>
      </c>
    </row>
    <row r="32" spans="1:5" x14ac:dyDescent="0.3">
      <c r="A32" s="46">
        <v>44095</v>
      </c>
      <c r="B32" t="s">
        <v>23</v>
      </c>
      <c r="C32" t="s">
        <v>1484</v>
      </c>
      <c r="D32" t="s">
        <v>1490</v>
      </c>
      <c r="E32" s="70" t="s">
        <v>1437</v>
      </c>
    </row>
    <row r="33" spans="1:6" x14ac:dyDescent="0.3">
      <c r="A33" s="256">
        <v>44151</v>
      </c>
      <c r="B33" s="29" t="s">
        <v>1491</v>
      </c>
      <c r="C33" s="29" t="s">
        <v>1484</v>
      </c>
      <c r="D33" s="29" t="s">
        <v>1492</v>
      </c>
      <c r="E33" s="259" t="s">
        <v>1437</v>
      </c>
    </row>
    <row r="34" spans="1:6" x14ac:dyDescent="0.3">
      <c r="A34" s="46">
        <v>44180</v>
      </c>
      <c r="B34" t="s">
        <v>1493</v>
      </c>
      <c r="C34" s="11" t="s">
        <v>1484</v>
      </c>
      <c r="D34" s="11" t="s">
        <v>1462</v>
      </c>
      <c r="E34" s="70" t="s">
        <v>1437</v>
      </c>
    </row>
    <row r="35" spans="1:6" x14ac:dyDescent="0.3">
      <c r="A35" s="46">
        <v>44182</v>
      </c>
      <c r="B35" t="s">
        <v>1494</v>
      </c>
      <c r="C35" s="11" t="s">
        <v>1484</v>
      </c>
      <c r="D35" s="11" t="s">
        <v>1495</v>
      </c>
      <c r="E35" s="70" t="s">
        <v>1437</v>
      </c>
      <c r="F35" t="s">
        <v>1496</v>
      </c>
    </row>
    <row r="36" spans="1:6" x14ac:dyDescent="0.3">
      <c r="A36" s="46">
        <v>44183</v>
      </c>
      <c r="B36" t="s">
        <v>1013</v>
      </c>
      <c r="C36" s="11" t="s">
        <v>1484</v>
      </c>
      <c r="D36" s="11" t="s">
        <v>1497</v>
      </c>
      <c r="E36" s="70" t="s">
        <v>1437</v>
      </c>
      <c r="F36" t="s">
        <v>1498</v>
      </c>
    </row>
    <row r="37" spans="1:6" x14ac:dyDescent="0.3">
      <c r="A37" s="46">
        <v>44200</v>
      </c>
      <c r="B37" t="s">
        <v>1499</v>
      </c>
      <c r="C37" s="11" t="s">
        <v>1484</v>
      </c>
      <c r="D37" s="11" t="s">
        <v>1500</v>
      </c>
      <c r="E37" s="70" t="s">
        <v>1437</v>
      </c>
      <c r="F37" t="s">
        <v>1498</v>
      </c>
    </row>
    <row r="38" spans="1:6" ht="28.8" x14ac:dyDescent="0.3">
      <c r="A38" s="46">
        <v>44228</v>
      </c>
      <c r="B38" t="s">
        <v>23</v>
      </c>
      <c r="C38" s="11" t="s">
        <v>1484</v>
      </c>
      <c r="D38" s="11" t="s">
        <v>1501</v>
      </c>
      <c r="E38" s="70" t="s">
        <v>1437</v>
      </c>
      <c r="F38" t="s">
        <v>1502</v>
      </c>
    </row>
    <row r="39" spans="1:6" ht="28.8" x14ac:dyDescent="0.3">
      <c r="A39" s="46">
        <v>44230</v>
      </c>
      <c r="B39" t="s">
        <v>10</v>
      </c>
      <c r="C39" s="11" t="s">
        <v>1484</v>
      </c>
      <c r="D39" s="11" t="s">
        <v>1503</v>
      </c>
      <c r="E39" s="70" t="s">
        <v>1437</v>
      </c>
      <c r="F39" t="s">
        <v>1504</v>
      </c>
    </row>
    <row r="40" spans="1:6" x14ac:dyDescent="0.3">
      <c r="A40" s="46">
        <v>44231</v>
      </c>
      <c r="B40" t="s">
        <v>10</v>
      </c>
      <c r="C40" s="11" t="s">
        <v>1505</v>
      </c>
      <c r="E40" s="70" t="s">
        <v>1437</v>
      </c>
      <c r="F40" t="s">
        <v>1504</v>
      </c>
    </row>
    <row r="41" spans="1:6" x14ac:dyDescent="0.3">
      <c r="A41" s="46">
        <v>44242</v>
      </c>
      <c r="B41" t="s">
        <v>7</v>
      </c>
      <c r="C41" s="11" t="s">
        <v>1506</v>
      </c>
      <c r="D41" s="11" t="s">
        <v>1507</v>
      </c>
      <c r="E41" s="70" t="s">
        <v>1437</v>
      </c>
      <c r="F41" t="s">
        <v>1504</v>
      </c>
    </row>
    <row r="42" spans="1:6" x14ac:dyDescent="0.3">
      <c r="A42" s="46">
        <v>44242</v>
      </c>
      <c r="B42" t="s">
        <v>23</v>
      </c>
      <c r="C42" s="11" t="s">
        <v>1508</v>
      </c>
      <c r="D42" s="11" t="s">
        <v>1509</v>
      </c>
      <c r="E42" s="70" t="s">
        <v>1437</v>
      </c>
      <c r="F42" t="s">
        <v>1504</v>
      </c>
    </row>
    <row r="43" spans="1:6" x14ac:dyDescent="0.3">
      <c r="A43" s="46">
        <v>44242</v>
      </c>
      <c r="B43" t="s">
        <v>1456</v>
      </c>
      <c r="C43" s="11" t="s">
        <v>1510</v>
      </c>
      <c r="E43" s="70" t="s">
        <v>1437</v>
      </c>
      <c r="F43" t="s">
        <v>1504</v>
      </c>
    </row>
    <row r="44" spans="1:6" x14ac:dyDescent="0.3">
      <c r="A44" s="46">
        <v>44242</v>
      </c>
      <c r="B44" t="s">
        <v>56</v>
      </c>
      <c r="C44" s="11" t="s">
        <v>1510</v>
      </c>
      <c r="E44" s="70" t="s">
        <v>1437</v>
      </c>
      <c r="F44" t="s">
        <v>1504</v>
      </c>
    </row>
    <row r="45" spans="1:6" x14ac:dyDescent="0.3">
      <c r="A45" s="46">
        <v>44242</v>
      </c>
      <c r="B45" s="46" t="s">
        <v>1511</v>
      </c>
      <c r="C45" s="11" t="s">
        <v>1478</v>
      </c>
      <c r="D45" t="s">
        <v>1512</v>
      </c>
      <c r="E45" s="70" t="s">
        <v>1437</v>
      </c>
      <c r="F45" t="s">
        <v>1504</v>
      </c>
    </row>
    <row r="46" spans="1:6" x14ac:dyDescent="0.3">
      <c r="A46" s="46">
        <v>44242</v>
      </c>
      <c r="B46" t="s">
        <v>32</v>
      </c>
      <c r="C46" s="11" t="s">
        <v>1478</v>
      </c>
      <c r="D46" t="s">
        <v>1513</v>
      </c>
      <c r="E46" s="70" t="s">
        <v>1437</v>
      </c>
      <c r="F46" t="s">
        <v>1504</v>
      </c>
    </row>
    <row r="47" spans="1:6" x14ac:dyDescent="0.3">
      <c r="A47" s="46">
        <v>44243</v>
      </c>
      <c r="B47" t="s">
        <v>32</v>
      </c>
      <c r="C47" s="11" t="s">
        <v>1478</v>
      </c>
      <c r="D47" t="s">
        <v>1514</v>
      </c>
      <c r="E47" s="70" t="s">
        <v>1437</v>
      </c>
      <c r="F47" t="s">
        <v>1504</v>
      </c>
    </row>
    <row r="48" spans="1:6" ht="201.6" x14ac:dyDescent="0.3">
      <c r="A48" s="258">
        <v>44250</v>
      </c>
      <c r="B48" s="70" t="s">
        <v>1013</v>
      </c>
      <c r="C48" s="43" t="s">
        <v>1484</v>
      </c>
      <c r="D48" s="43" t="s">
        <v>1515</v>
      </c>
      <c r="E48" s="70" t="s">
        <v>1437</v>
      </c>
      <c r="F48" s="70" t="s">
        <v>634</v>
      </c>
    </row>
    <row r="49" spans="1:6" ht="57.6" x14ac:dyDescent="0.3">
      <c r="A49" s="46">
        <v>44251</v>
      </c>
      <c r="B49" t="s">
        <v>1089</v>
      </c>
      <c r="C49" s="43" t="s">
        <v>1484</v>
      </c>
      <c r="D49" s="11" t="s">
        <v>1516</v>
      </c>
      <c r="E49" s="70" t="s">
        <v>1437</v>
      </c>
      <c r="F49" s="70" t="s">
        <v>634</v>
      </c>
    </row>
    <row r="50" spans="1:6" ht="43.2" x14ac:dyDescent="0.3">
      <c r="A50" s="46">
        <v>44251</v>
      </c>
      <c r="B50" t="s">
        <v>1494</v>
      </c>
      <c r="C50" s="43" t="s">
        <v>1484</v>
      </c>
      <c r="D50" s="11" t="s">
        <v>1517</v>
      </c>
      <c r="E50" s="70" t="s">
        <v>1437</v>
      </c>
      <c r="F50" s="70" t="s">
        <v>634</v>
      </c>
    </row>
    <row r="51" spans="1:6" ht="72" x14ac:dyDescent="0.3">
      <c r="A51" s="46">
        <v>44264</v>
      </c>
      <c r="B51" t="s">
        <v>1013</v>
      </c>
      <c r="C51" s="43" t="s">
        <v>1484</v>
      </c>
      <c r="D51" s="11" t="s">
        <v>1518</v>
      </c>
      <c r="E51" s="70" t="s">
        <v>1437</v>
      </c>
      <c r="F51" s="70" t="s">
        <v>634</v>
      </c>
    </row>
    <row r="52" spans="1:6" ht="28.8" x14ac:dyDescent="0.3">
      <c r="A52" s="46">
        <v>44267</v>
      </c>
      <c r="D52" s="11" t="s">
        <v>1519</v>
      </c>
      <c r="E52" s="70" t="s">
        <v>1437</v>
      </c>
    </row>
    <row r="53" spans="1:6" x14ac:dyDescent="0.3">
      <c r="A53" s="46">
        <v>44267</v>
      </c>
      <c r="B53" t="s">
        <v>1520</v>
      </c>
      <c r="C53" s="43" t="s">
        <v>1473</v>
      </c>
      <c r="E53" s="70" t="s">
        <v>1437</v>
      </c>
      <c r="F53" s="70" t="s">
        <v>1521</v>
      </c>
    </row>
    <row r="54" spans="1:6" ht="72" x14ac:dyDescent="0.3">
      <c r="A54" s="46">
        <v>44278</v>
      </c>
      <c r="B54" t="s">
        <v>1520</v>
      </c>
      <c r="C54" s="43" t="s">
        <v>1522</v>
      </c>
      <c r="D54" s="11" t="s">
        <v>1523</v>
      </c>
      <c r="E54" s="70" t="s">
        <v>1437</v>
      </c>
      <c r="F54" s="70" t="s">
        <v>1521</v>
      </c>
    </row>
    <row r="55" spans="1:6" x14ac:dyDescent="0.3">
      <c r="A55" s="46">
        <v>44278</v>
      </c>
      <c r="B55" t="s">
        <v>1089</v>
      </c>
      <c r="C55" s="43" t="s">
        <v>1522</v>
      </c>
      <c r="D55" s="11" t="s">
        <v>1524</v>
      </c>
      <c r="E55" s="70" t="s">
        <v>1437</v>
      </c>
      <c r="F55" s="70" t="s">
        <v>1521</v>
      </c>
    </row>
    <row r="56" spans="1:6" x14ac:dyDescent="0.3">
      <c r="A56" s="46">
        <v>44316</v>
      </c>
      <c r="B56" t="s">
        <v>1525</v>
      </c>
      <c r="C56" s="43" t="s">
        <v>1484</v>
      </c>
      <c r="D56" s="11" t="s">
        <v>1527</v>
      </c>
      <c r="E56" s="70" t="s">
        <v>1437</v>
      </c>
      <c r="F56" s="70" t="s">
        <v>1526</v>
      </c>
    </row>
    <row r="57" spans="1:6" ht="57.6" x14ac:dyDescent="0.3">
      <c r="A57" s="46">
        <v>44326</v>
      </c>
      <c r="B57" t="s">
        <v>1525</v>
      </c>
      <c r="C57" s="43" t="s">
        <v>1484</v>
      </c>
      <c r="D57" s="11" t="s">
        <v>1538</v>
      </c>
      <c r="E57" s="70" t="s">
        <v>1437</v>
      </c>
      <c r="F57" s="70" t="s">
        <v>1526</v>
      </c>
    </row>
    <row r="58" spans="1:6" ht="172.8" x14ac:dyDescent="0.3">
      <c r="A58" s="46">
        <v>44363</v>
      </c>
      <c r="B58" t="s">
        <v>47</v>
      </c>
      <c r="C58" s="43" t="s">
        <v>1484</v>
      </c>
      <c r="D58" s="11" t="s">
        <v>1543</v>
      </c>
      <c r="E58" s="70" t="s">
        <v>1437</v>
      </c>
      <c r="F58" s="70" t="s">
        <v>1526</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K53"/>
  <sheetViews>
    <sheetView topLeftCell="B1" zoomScale="55" zoomScaleNormal="55" workbookViewId="0">
      <pane ySplit="1" topLeftCell="A17" activePane="bottomLeft" state="frozen"/>
      <selection activeCell="B14" sqref="B14"/>
      <selection pane="bottomLeft" activeCell="D29" sqref="D29"/>
    </sheetView>
  </sheetViews>
  <sheetFormatPr baseColWidth="10" defaultRowHeight="14.4" x14ac:dyDescent="0.3"/>
  <cols>
    <col min="1" max="1" width="17.6640625" bestFit="1" customWidth="1"/>
    <col min="2" max="2" width="62.6640625" customWidth="1"/>
    <col min="3" max="3" width="30.5546875" customWidth="1"/>
    <col min="4" max="4" width="75.44140625" customWidth="1"/>
    <col min="5" max="5" width="124.33203125" customWidth="1"/>
    <col min="6" max="6" width="106.6640625" customWidth="1"/>
    <col min="7" max="7" width="63.6640625" customWidth="1"/>
    <col min="8" max="8" width="44" customWidth="1"/>
    <col min="9" max="9" width="86.44140625" customWidth="1"/>
    <col min="10" max="10" width="60.44140625" customWidth="1"/>
    <col min="11" max="11" width="8.6640625" customWidth="1"/>
  </cols>
  <sheetData>
    <row r="1" spans="1:11" ht="46.2" x14ac:dyDescent="0.85">
      <c r="G1" s="53" t="str">
        <f>A8</f>
        <v>G</v>
      </c>
    </row>
    <row r="2" spans="1:11" ht="46.2" x14ac:dyDescent="0.85">
      <c r="D2" t="s">
        <v>19</v>
      </c>
      <c r="E2" s="15" t="s">
        <v>108</v>
      </c>
      <c r="G2" s="20"/>
    </row>
    <row r="3" spans="1:11" ht="46.2" x14ac:dyDescent="0.85">
      <c r="D3" t="s">
        <v>99</v>
      </c>
      <c r="E3" s="15" t="s">
        <v>107</v>
      </c>
      <c r="G3" s="20"/>
    </row>
    <row r="4" spans="1:11" ht="14.7" customHeight="1" x14ac:dyDescent="0.3">
      <c r="D4" t="s">
        <v>20</v>
      </c>
      <c r="E4" s="15" t="s">
        <v>123</v>
      </c>
    </row>
    <row r="5" spans="1:11" ht="14.7" customHeight="1" x14ac:dyDescent="0.3"/>
    <row r="7" spans="1:11" x14ac:dyDescent="0.3">
      <c r="A7" s="18" t="s">
        <v>113</v>
      </c>
      <c r="B7" s="18" t="s">
        <v>114</v>
      </c>
      <c r="C7" s="18" t="s">
        <v>112</v>
      </c>
      <c r="D7" s="18" t="s">
        <v>115</v>
      </c>
      <c r="E7" s="18" t="s">
        <v>95</v>
      </c>
      <c r="F7" s="18" t="s">
        <v>94</v>
      </c>
      <c r="G7" s="18" t="s">
        <v>96</v>
      </c>
      <c r="H7" s="18" t="s">
        <v>100</v>
      </c>
      <c r="I7" s="18" t="s">
        <v>101</v>
      </c>
    </row>
    <row r="8" spans="1:11" ht="165.6" customHeight="1" x14ac:dyDescent="0.3">
      <c r="A8" s="14" t="s">
        <v>40</v>
      </c>
      <c r="B8" s="31" t="s">
        <v>196</v>
      </c>
      <c r="C8" s="16"/>
      <c r="D8" s="185" t="s">
        <v>126</v>
      </c>
      <c r="E8" s="48" t="s">
        <v>93</v>
      </c>
      <c r="F8" s="188" t="s">
        <v>1399</v>
      </c>
      <c r="G8" s="48" t="s">
        <v>97</v>
      </c>
      <c r="H8" s="191" t="s">
        <v>1400</v>
      </c>
      <c r="I8" s="48" t="s">
        <v>102</v>
      </c>
    </row>
    <row r="9" spans="1:11" ht="165.6" customHeight="1" x14ac:dyDescent="0.3">
      <c r="A9" s="14"/>
      <c r="B9" s="31"/>
      <c r="C9" s="16" t="s">
        <v>752</v>
      </c>
      <c r="D9" s="16" t="s">
        <v>753</v>
      </c>
      <c r="E9" s="48" t="s">
        <v>98</v>
      </c>
      <c r="F9" s="16" t="s">
        <v>192</v>
      </c>
      <c r="G9" s="48"/>
      <c r="H9" s="16" t="s">
        <v>760</v>
      </c>
      <c r="I9" s="49" t="s">
        <v>758</v>
      </c>
    </row>
    <row r="10" spans="1:11" ht="87" customHeight="1" x14ac:dyDescent="0.3">
      <c r="A10" s="14"/>
      <c r="B10" s="31"/>
      <c r="C10" s="16" t="s">
        <v>751</v>
      </c>
      <c r="D10" s="16" t="s">
        <v>747</v>
      </c>
      <c r="E10" s="49" t="s">
        <v>182</v>
      </c>
      <c r="F10" s="11" t="s">
        <v>715</v>
      </c>
      <c r="G10" t="s">
        <v>218</v>
      </c>
      <c r="H10" s="43" t="s">
        <v>219</v>
      </c>
      <c r="I10" s="86" t="s">
        <v>762</v>
      </c>
    </row>
    <row r="11" spans="1:11" ht="100.5" customHeight="1" x14ac:dyDescent="0.3">
      <c r="A11" s="14"/>
      <c r="B11" s="31"/>
      <c r="C11" s="16" t="s">
        <v>750</v>
      </c>
      <c r="D11" s="16" t="s">
        <v>748</v>
      </c>
      <c r="E11" s="49" t="s">
        <v>98</v>
      </c>
      <c r="F11" s="51" t="s">
        <v>341</v>
      </c>
      <c r="H11" s="51" t="s">
        <v>188</v>
      </c>
      <c r="I11" s="49" t="s">
        <v>761</v>
      </c>
    </row>
    <row r="12" spans="1:11" ht="72" x14ac:dyDescent="0.3">
      <c r="A12" s="14"/>
      <c r="B12" s="31"/>
      <c r="C12" s="16"/>
      <c r="D12" s="78" t="s">
        <v>190</v>
      </c>
      <c r="E12" s="79" t="s">
        <v>98</v>
      </c>
      <c r="F12" s="80" t="s">
        <v>192</v>
      </c>
      <c r="G12" s="81"/>
      <c r="H12" s="80" t="s">
        <v>604</v>
      </c>
      <c r="I12" s="79" t="s">
        <v>191</v>
      </c>
      <c r="J12" s="79" t="s">
        <v>711</v>
      </c>
    </row>
    <row r="13" spans="1:11" ht="100.8" x14ac:dyDescent="0.3">
      <c r="A13" s="14"/>
      <c r="B13" s="31" t="s">
        <v>756</v>
      </c>
      <c r="C13" s="16">
        <v>1</v>
      </c>
      <c r="D13" s="43" t="s">
        <v>754</v>
      </c>
      <c r="E13" s="49" t="s">
        <v>757</v>
      </c>
      <c r="F13" s="11" t="s">
        <v>716</v>
      </c>
      <c r="G13" s="49"/>
      <c r="H13" s="43" t="s">
        <v>718</v>
      </c>
      <c r="I13" s="77" t="s">
        <v>964</v>
      </c>
      <c r="J13" s="79" t="s">
        <v>962</v>
      </c>
      <c r="K13" s="82" t="s">
        <v>189</v>
      </c>
    </row>
    <row r="14" spans="1:11" ht="100.8" x14ac:dyDescent="0.3">
      <c r="A14" s="14"/>
      <c r="B14" s="31" t="s">
        <v>755</v>
      </c>
      <c r="C14" s="16">
        <v>1</v>
      </c>
      <c r="D14" s="43" t="s">
        <v>749</v>
      </c>
      <c r="E14" s="49" t="s">
        <v>118</v>
      </c>
      <c r="F14" s="11" t="s">
        <v>717</v>
      </c>
      <c r="G14" s="50"/>
      <c r="H14" s="43" t="s">
        <v>718</v>
      </c>
      <c r="I14" s="77" t="s">
        <v>963</v>
      </c>
      <c r="J14" s="79" t="s">
        <v>710</v>
      </c>
      <c r="K14" s="82" t="s">
        <v>189</v>
      </c>
    </row>
    <row r="15" spans="1:11" ht="43.2" x14ac:dyDescent="0.3">
      <c r="A15" s="14"/>
      <c r="B15" s="31"/>
      <c r="C15" s="16"/>
      <c r="D15" s="16" t="s">
        <v>183</v>
      </c>
      <c r="E15" s="49">
        <v>1</v>
      </c>
      <c r="F15" s="58" t="s">
        <v>910</v>
      </c>
      <c r="G15" s="23"/>
      <c r="H15" s="23"/>
      <c r="I15" s="23"/>
    </row>
    <row r="16" spans="1:11" ht="43.2" x14ac:dyDescent="0.3">
      <c r="A16" s="14"/>
      <c r="B16" s="31"/>
      <c r="C16" s="16"/>
      <c r="D16" s="16" t="s">
        <v>184</v>
      </c>
      <c r="E16" s="49">
        <v>1</v>
      </c>
      <c r="F16" s="59" t="s">
        <v>909</v>
      </c>
      <c r="G16" s="24"/>
      <c r="H16" s="23"/>
      <c r="I16" s="23"/>
    </row>
    <row r="17" spans="1:9" ht="158.4" x14ac:dyDescent="0.3">
      <c r="A17" s="14"/>
      <c r="B17" s="31"/>
      <c r="C17" s="16"/>
      <c r="D17" s="16" t="s">
        <v>185</v>
      </c>
      <c r="E17" s="49" t="s">
        <v>149</v>
      </c>
      <c r="F17" s="60" t="s">
        <v>714</v>
      </c>
      <c r="G17" s="23"/>
      <c r="H17" s="23"/>
      <c r="I17" s="23"/>
    </row>
    <row r="18" spans="1:9" ht="57.6" x14ac:dyDescent="0.3">
      <c r="A18" s="14"/>
      <c r="B18" s="31"/>
      <c r="C18" s="16"/>
      <c r="D18" s="14" t="s">
        <v>186</v>
      </c>
      <c r="E18" s="48" t="s">
        <v>104</v>
      </c>
      <c r="F18" s="60" t="s">
        <v>111</v>
      </c>
      <c r="G18" s="23"/>
      <c r="H18" s="23"/>
      <c r="I18" s="23"/>
    </row>
    <row r="19" spans="1:9" x14ac:dyDescent="0.3">
      <c r="D19" s="62" t="s">
        <v>229</v>
      </c>
      <c r="E19" s="18" t="s">
        <v>228</v>
      </c>
      <c r="F19" s="18" t="s">
        <v>226</v>
      </c>
      <c r="G19" s="18" t="s">
        <v>227</v>
      </c>
    </row>
    <row r="20" spans="1:9" x14ac:dyDescent="0.3">
      <c r="D20" s="63" t="s">
        <v>128</v>
      </c>
      <c r="E20" s="27" t="s">
        <v>135</v>
      </c>
      <c r="F20" t="s">
        <v>648</v>
      </c>
      <c r="G20" t="s">
        <v>220</v>
      </c>
    </row>
    <row r="21" spans="1:9" x14ac:dyDescent="0.3">
      <c r="D21" s="63" t="s">
        <v>129</v>
      </c>
      <c r="E21" t="s">
        <v>358</v>
      </c>
      <c r="F21" t="s">
        <v>648</v>
      </c>
      <c r="G21" t="s">
        <v>221</v>
      </c>
    </row>
    <row r="22" spans="1:9" x14ac:dyDescent="0.3">
      <c r="D22" s="63" t="s">
        <v>132</v>
      </c>
      <c r="E22" t="s">
        <v>137</v>
      </c>
      <c r="F22" t="s">
        <v>386</v>
      </c>
      <c r="G22" t="s">
        <v>222</v>
      </c>
    </row>
    <row r="23" spans="1:9" x14ac:dyDescent="0.3">
      <c r="D23" s="63" t="s">
        <v>133</v>
      </c>
      <c r="E23" s="27" t="s">
        <v>40</v>
      </c>
      <c r="F23" t="s">
        <v>384</v>
      </c>
      <c r="G23" t="s">
        <v>223</v>
      </c>
    </row>
    <row r="24" spans="1:9" x14ac:dyDescent="0.3">
      <c r="D24" s="63" t="s">
        <v>131</v>
      </c>
      <c r="E24" s="29" t="s">
        <v>339</v>
      </c>
      <c r="F24" t="s">
        <v>519</v>
      </c>
      <c r="G24" t="s">
        <v>224</v>
      </c>
    </row>
    <row r="25" spans="1:9" x14ac:dyDescent="0.3">
      <c r="C25" s="46">
        <v>44200</v>
      </c>
      <c r="D25" s="173" t="s">
        <v>1110</v>
      </c>
      <c r="E25" s="172" t="s">
        <v>1111</v>
      </c>
      <c r="F25" s="172" t="s">
        <v>519</v>
      </c>
    </row>
    <row r="26" spans="1:9" x14ac:dyDescent="0.3">
      <c r="D26" s="63" t="s">
        <v>200</v>
      </c>
      <c r="E26" s="27" t="s">
        <v>44</v>
      </c>
      <c r="F26" t="s">
        <v>384</v>
      </c>
      <c r="G26" t="s">
        <v>225</v>
      </c>
    </row>
    <row r="27" spans="1:9" x14ac:dyDescent="0.3">
      <c r="D27" s="63" t="s">
        <v>746</v>
      </c>
      <c r="E27" s="27" t="s">
        <v>727</v>
      </c>
      <c r="F27" t="s">
        <v>384</v>
      </c>
    </row>
    <row r="28" spans="1:9" x14ac:dyDescent="0.3">
      <c r="D28" s="29" t="s">
        <v>1406</v>
      </c>
      <c r="E28" s="29" t="s">
        <v>349</v>
      </c>
      <c r="F28" t="s">
        <v>387</v>
      </c>
      <c r="G28" t="s">
        <v>230</v>
      </c>
    </row>
    <row r="29" spans="1:9" ht="43.2" x14ac:dyDescent="0.3">
      <c r="C29" s="251">
        <v>44316</v>
      </c>
      <c r="D29" s="252" t="s">
        <v>1405</v>
      </c>
      <c r="E29" s="253" t="s">
        <v>1407</v>
      </c>
      <c r="F29" s="187" t="s">
        <v>387</v>
      </c>
      <c r="G29" s="254" t="s">
        <v>1408</v>
      </c>
    </row>
    <row r="30" spans="1:9" x14ac:dyDescent="0.3">
      <c r="D30" s="29" t="s">
        <v>238</v>
      </c>
      <c r="E30" s="29" t="s">
        <v>344</v>
      </c>
      <c r="F30" t="s">
        <v>387</v>
      </c>
      <c r="G30" t="s">
        <v>230</v>
      </c>
    </row>
    <row r="31" spans="1:9" x14ac:dyDescent="0.3">
      <c r="D31" s="29" t="s">
        <v>239</v>
      </c>
      <c r="E31" s="29" t="s">
        <v>343</v>
      </c>
      <c r="F31" t="s">
        <v>387</v>
      </c>
      <c r="G31" t="s">
        <v>230</v>
      </c>
    </row>
    <row r="32" spans="1:9" x14ac:dyDescent="0.3">
      <c r="D32" s="29" t="s">
        <v>240</v>
      </c>
      <c r="E32" s="29" t="s">
        <v>345</v>
      </c>
      <c r="F32" t="s">
        <v>387</v>
      </c>
      <c r="G32" t="s">
        <v>230</v>
      </c>
    </row>
    <row r="33" spans="4:7" x14ac:dyDescent="0.3">
      <c r="D33" s="29" t="s">
        <v>241</v>
      </c>
      <c r="E33" s="29" t="s">
        <v>350</v>
      </c>
      <c r="F33" t="s">
        <v>387</v>
      </c>
      <c r="G33" t="s">
        <v>231</v>
      </c>
    </row>
    <row r="34" spans="4:7" x14ac:dyDescent="0.3">
      <c r="D34" s="29" t="s">
        <v>242</v>
      </c>
      <c r="E34" s="29" t="s">
        <v>353</v>
      </c>
      <c r="F34" t="s">
        <v>387</v>
      </c>
      <c r="G34" t="s">
        <v>231</v>
      </c>
    </row>
    <row r="35" spans="4:7" x14ac:dyDescent="0.3">
      <c r="D35" s="29" t="s">
        <v>243</v>
      </c>
      <c r="E35" s="29" t="s">
        <v>355</v>
      </c>
      <c r="F35" t="s">
        <v>387</v>
      </c>
      <c r="G35" s="29" t="s">
        <v>231</v>
      </c>
    </row>
    <row r="36" spans="4:7" x14ac:dyDescent="0.3">
      <c r="D36" s="29" t="s">
        <v>244</v>
      </c>
      <c r="E36" s="29" t="s">
        <v>351</v>
      </c>
      <c r="F36" t="s">
        <v>388</v>
      </c>
      <c r="G36" t="s">
        <v>232</v>
      </c>
    </row>
    <row r="37" spans="4:7" x14ac:dyDescent="0.3">
      <c r="D37" s="29" t="s">
        <v>245</v>
      </c>
      <c r="E37" s="29" t="s">
        <v>354</v>
      </c>
      <c r="F37" t="s">
        <v>388</v>
      </c>
      <c r="G37" t="s">
        <v>232</v>
      </c>
    </row>
    <row r="38" spans="4:7" x14ac:dyDescent="0.3">
      <c r="D38" s="29" t="s">
        <v>246</v>
      </c>
      <c r="E38" s="29" t="s">
        <v>356</v>
      </c>
      <c r="F38" t="s">
        <v>388</v>
      </c>
      <c r="G38" t="s">
        <v>232</v>
      </c>
    </row>
    <row r="39" spans="4:7" x14ac:dyDescent="0.3">
      <c r="D39" s="29" t="s">
        <v>208</v>
      </c>
      <c r="E39" s="29" t="s">
        <v>360</v>
      </c>
      <c r="F39" t="s">
        <v>388</v>
      </c>
      <c r="G39" t="s">
        <v>232</v>
      </c>
    </row>
    <row r="40" spans="4:7" x14ac:dyDescent="0.3">
      <c r="D40" s="29" t="s">
        <v>198</v>
      </c>
      <c r="E40" s="52" t="s">
        <v>352</v>
      </c>
      <c r="F40" t="s">
        <v>338</v>
      </c>
    </row>
    <row r="41" spans="4:7" x14ac:dyDescent="0.3">
      <c r="D41" s="29" t="s">
        <v>247</v>
      </c>
      <c r="E41" t="s">
        <v>140</v>
      </c>
      <c r="F41" t="s">
        <v>384</v>
      </c>
      <c r="G41" s="57" t="s">
        <v>237</v>
      </c>
    </row>
    <row r="42" spans="4:7" x14ac:dyDescent="0.3">
      <c r="D42" s="29" t="s">
        <v>248</v>
      </c>
      <c r="E42" t="s">
        <v>138</v>
      </c>
      <c r="F42" t="s">
        <v>384</v>
      </c>
      <c r="G42" t="s">
        <v>233</v>
      </c>
    </row>
    <row r="43" spans="4:7" x14ac:dyDescent="0.3">
      <c r="D43" s="29" t="s">
        <v>249</v>
      </c>
      <c r="E43" t="s">
        <v>141</v>
      </c>
      <c r="F43" t="s">
        <v>384</v>
      </c>
      <c r="G43" t="s">
        <v>234</v>
      </c>
    </row>
    <row r="44" spans="4:7" x14ac:dyDescent="0.3">
      <c r="D44" s="29" t="s">
        <v>250</v>
      </c>
      <c r="E44" s="29" t="s">
        <v>656</v>
      </c>
      <c r="F44" t="s">
        <v>657</v>
      </c>
      <c r="G44" t="s">
        <v>235</v>
      </c>
    </row>
    <row r="45" spans="4:7" x14ac:dyDescent="0.3">
      <c r="D45" s="29" t="s">
        <v>251</v>
      </c>
      <c r="E45" s="29" t="s">
        <v>346</v>
      </c>
      <c r="F45" t="s">
        <v>387</v>
      </c>
      <c r="G45" t="s">
        <v>236</v>
      </c>
    </row>
    <row r="46" spans="4:7" x14ac:dyDescent="0.3">
      <c r="D46" s="29" t="s">
        <v>252</v>
      </c>
      <c r="E46" s="29" t="s">
        <v>342</v>
      </c>
      <c r="F46" t="s">
        <v>387</v>
      </c>
      <c r="G46" t="s">
        <v>236</v>
      </c>
    </row>
    <row r="47" spans="4:7" x14ac:dyDescent="0.3">
      <c r="D47" s="29" t="s">
        <v>253</v>
      </c>
      <c r="E47" s="29" t="s">
        <v>347</v>
      </c>
      <c r="F47" t="s">
        <v>387</v>
      </c>
      <c r="G47" t="s">
        <v>231</v>
      </c>
    </row>
    <row r="48" spans="4:7" x14ac:dyDescent="0.3">
      <c r="D48" s="29" t="s">
        <v>254</v>
      </c>
      <c r="E48" s="29" t="s">
        <v>348</v>
      </c>
      <c r="F48" t="s">
        <v>658</v>
      </c>
      <c r="G48" t="s">
        <v>203</v>
      </c>
    </row>
    <row r="49" spans="3:6" x14ac:dyDescent="0.3">
      <c r="C49" t="s">
        <v>959</v>
      </c>
      <c r="D49" t="s">
        <v>924</v>
      </c>
      <c r="E49" t="s">
        <v>144</v>
      </c>
      <c r="F49" t="s">
        <v>387</v>
      </c>
    </row>
    <row r="50" spans="3:6" x14ac:dyDescent="0.3">
      <c r="C50" t="s">
        <v>959</v>
      </c>
      <c r="D50" t="s">
        <v>925</v>
      </c>
      <c r="E50" t="s">
        <v>143</v>
      </c>
      <c r="F50" t="s">
        <v>387</v>
      </c>
    </row>
    <row r="51" spans="3:6" x14ac:dyDescent="0.3">
      <c r="C51" t="s">
        <v>959</v>
      </c>
      <c r="D51" t="s">
        <v>957</v>
      </c>
      <c r="E51" t="s">
        <v>956</v>
      </c>
      <c r="F51" t="s">
        <v>384</v>
      </c>
    </row>
    <row r="52" spans="3:6" x14ac:dyDescent="0.3">
      <c r="C52" s="46">
        <v>44090</v>
      </c>
      <c r="D52" t="s">
        <v>965</v>
      </c>
      <c r="E52" t="s">
        <v>969</v>
      </c>
      <c r="F52" t="s">
        <v>384</v>
      </c>
    </row>
    <row r="53" spans="3:6" x14ac:dyDescent="0.3">
      <c r="C53" s="46">
        <v>44090</v>
      </c>
      <c r="D53" t="s">
        <v>966</v>
      </c>
      <c r="E53" t="s">
        <v>968</v>
      </c>
      <c r="F53" t="s">
        <v>384</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62"/>
  <sheetViews>
    <sheetView topLeftCell="B34" zoomScale="70" zoomScaleNormal="70" workbookViewId="0">
      <selection activeCell="C48" sqref="C48"/>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81.5546875" customWidth="1"/>
    <col min="6" max="6" width="138.33203125" customWidth="1"/>
    <col min="7" max="7" width="49.33203125" customWidth="1"/>
    <col min="8" max="8" width="40.6640625" customWidth="1"/>
    <col min="9" max="9" width="86.44140625" customWidth="1"/>
    <col min="10" max="10" width="58.6640625" customWidth="1"/>
  </cols>
  <sheetData>
    <row r="1" spans="1:10" ht="61.2" x14ac:dyDescent="0.3">
      <c r="B1" s="104" t="str">
        <f>A8</f>
        <v>i</v>
      </c>
    </row>
    <row r="2" spans="1:10" x14ac:dyDescent="0.3">
      <c r="D2" t="s">
        <v>19</v>
      </c>
      <c r="E2" s="15" t="s">
        <v>108</v>
      </c>
    </row>
    <row r="3" spans="1:10" x14ac:dyDescent="0.3">
      <c r="D3" t="s">
        <v>99</v>
      </c>
      <c r="E3" s="15" t="s">
        <v>107</v>
      </c>
    </row>
    <row r="4" spans="1:10" x14ac:dyDescent="0.3">
      <c r="D4" t="s">
        <v>20</v>
      </c>
      <c r="E4" s="15" t="s">
        <v>106</v>
      </c>
    </row>
    <row r="7" spans="1:10" x14ac:dyDescent="0.3">
      <c r="A7" s="18" t="s">
        <v>113</v>
      </c>
      <c r="B7" s="18" t="s">
        <v>114</v>
      </c>
      <c r="C7" s="18" t="s">
        <v>112</v>
      </c>
      <c r="D7" s="18" t="s">
        <v>115</v>
      </c>
      <c r="E7" s="18" t="s">
        <v>95</v>
      </c>
      <c r="F7" s="18" t="s">
        <v>94</v>
      </c>
      <c r="G7" s="18" t="s">
        <v>96</v>
      </c>
      <c r="H7" s="18" t="s">
        <v>100</v>
      </c>
      <c r="I7" s="18" t="s">
        <v>101</v>
      </c>
      <c r="J7" s="18" t="s">
        <v>181</v>
      </c>
    </row>
    <row r="8" spans="1:10" ht="145.5" customHeight="1" x14ac:dyDescent="0.3">
      <c r="A8" s="14" t="s">
        <v>914</v>
      </c>
      <c r="B8" s="106" t="s">
        <v>27</v>
      </c>
      <c r="C8" s="69" t="s">
        <v>116</v>
      </c>
      <c r="D8" s="16" t="s">
        <v>680</v>
      </c>
      <c r="E8" s="69" t="s">
        <v>93</v>
      </c>
      <c r="F8" s="43" t="s">
        <v>1537</v>
      </c>
      <c r="G8" t="s">
        <v>97</v>
      </c>
      <c r="H8" s="11" t="s">
        <v>1412</v>
      </c>
      <c r="I8" s="109" t="s">
        <v>102</v>
      </c>
      <c r="J8" s="225">
        <v>44326</v>
      </c>
    </row>
    <row r="9" spans="1:10" ht="145.5" customHeight="1" x14ac:dyDescent="0.3">
      <c r="A9" s="14"/>
      <c r="B9" s="110"/>
      <c r="C9" s="69"/>
      <c r="D9" s="16" t="s">
        <v>980</v>
      </c>
      <c r="E9" s="69" t="s">
        <v>98</v>
      </c>
      <c r="F9" s="43"/>
      <c r="H9" s="101" t="s">
        <v>119</v>
      </c>
      <c r="I9" s="260" t="s">
        <v>975</v>
      </c>
      <c r="J9" s="109"/>
    </row>
    <row r="10" spans="1:10" s="100" customFormat="1" ht="64.95" customHeight="1" x14ac:dyDescent="0.3">
      <c r="A10" s="97"/>
      <c r="B10" s="98"/>
      <c r="C10" s="99"/>
      <c r="D10" s="58" t="s">
        <v>976</v>
      </c>
      <c r="E10" s="99" t="s">
        <v>98</v>
      </c>
      <c r="F10" s="83" t="s">
        <v>1416</v>
      </c>
      <c r="G10" s="60"/>
      <c r="H10" s="101" t="s">
        <v>119</v>
      </c>
      <c r="I10" s="260" t="s">
        <v>1415</v>
      </c>
      <c r="J10" s="109"/>
    </row>
    <row r="11" spans="1:10" s="100" customFormat="1" ht="64.95" customHeight="1" x14ac:dyDescent="0.3">
      <c r="A11" s="97"/>
      <c r="B11" s="98"/>
      <c r="C11" s="99"/>
      <c r="D11" s="76" t="s">
        <v>1414</v>
      </c>
      <c r="E11" s="261" t="s">
        <v>98</v>
      </c>
      <c r="F11" s="262" t="s">
        <v>1417</v>
      </c>
      <c r="G11" s="260"/>
      <c r="H11" s="263" t="s">
        <v>119</v>
      </c>
      <c r="I11" s="260" t="s">
        <v>1418</v>
      </c>
      <c r="J11" s="225">
        <v>44326</v>
      </c>
    </row>
    <row r="12" spans="1:10" ht="45" customHeight="1" x14ac:dyDescent="0.3">
      <c r="A12" s="14"/>
      <c r="B12" s="107"/>
      <c r="C12" s="69"/>
      <c r="D12" s="16" t="s">
        <v>952</v>
      </c>
      <c r="E12" s="69" t="s">
        <v>894</v>
      </c>
      <c r="F12" s="43" t="s">
        <v>109</v>
      </c>
      <c r="H12" s="11" t="s">
        <v>105</v>
      </c>
      <c r="I12" s="11" t="s">
        <v>1413</v>
      </c>
    </row>
    <row r="13" spans="1:10" ht="229.5" customHeight="1" x14ac:dyDescent="0.3">
      <c r="A13" s="14"/>
      <c r="B13" s="107"/>
      <c r="C13" s="69"/>
      <c r="D13" s="16" t="s">
        <v>895</v>
      </c>
      <c r="E13" s="69" t="s">
        <v>104</v>
      </c>
      <c r="F13" s="43" t="s">
        <v>893</v>
      </c>
      <c r="G13" s="11"/>
      <c r="H13" s="11" t="s">
        <v>127</v>
      </c>
      <c r="I13" s="11"/>
    </row>
    <row r="14" spans="1:10" ht="28.8" x14ac:dyDescent="0.3">
      <c r="A14" s="14"/>
      <c r="B14" s="107"/>
      <c r="C14" s="69"/>
      <c r="D14" s="14" t="s">
        <v>644</v>
      </c>
      <c r="E14" s="69"/>
      <c r="F14" s="43" t="s">
        <v>896</v>
      </c>
      <c r="G14" s="108"/>
      <c r="H14" s="108"/>
      <c r="I14" s="108"/>
      <c r="J14" s="11"/>
    </row>
    <row r="15" spans="1:10" ht="142.19999999999999" customHeight="1" x14ac:dyDescent="0.3">
      <c r="A15" s="14"/>
      <c r="B15" s="107"/>
      <c r="C15" s="69"/>
      <c r="D15" s="264" t="s">
        <v>1419</v>
      </c>
      <c r="E15" s="265" t="s">
        <v>1533</v>
      </c>
      <c r="F15" s="266" t="s">
        <v>1421</v>
      </c>
      <c r="G15" s="267"/>
      <c r="H15" s="267" t="s">
        <v>932</v>
      </c>
      <c r="I15" s="267" t="s">
        <v>1528</v>
      </c>
      <c r="J15" s="268">
        <v>44327</v>
      </c>
    </row>
    <row r="16" spans="1:10" ht="142.19999999999999" customHeight="1" x14ac:dyDescent="0.3">
      <c r="A16" s="14"/>
      <c r="B16" s="255"/>
      <c r="C16" s="69"/>
      <c r="D16" s="264" t="s">
        <v>1420</v>
      </c>
      <c r="E16" s="265" t="s">
        <v>1534</v>
      </c>
      <c r="F16" s="266" t="s">
        <v>1422</v>
      </c>
      <c r="G16" s="267"/>
      <c r="H16" s="267" t="s">
        <v>932</v>
      </c>
      <c r="I16" s="267" t="s">
        <v>1529</v>
      </c>
      <c r="J16" s="268">
        <v>44326</v>
      </c>
    </row>
    <row r="17" spans="1:10" ht="15.6" x14ac:dyDescent="0.3">
      <c r="A17" s="14"/>
      <c r="B17" s="107"/>
      <c r="C17" s="69"/>
      <c r="D17" s="22" t="s">
        <v>916</v>
      </c>
      <c r="F17" s="51"/>
      <c r="G17" s="108"/>
      <c r="H17" s="108"/>
      <c r="I17" s="108"/>
      <c r="J17" s="11"/>
    </row>
    <row r="18" spans="1:10" ht="72" x14ac:dyDescent="0.3">
      <c r="D18" s="69"/>
      <c r="E18" s="11" t="s">
        <v>647</v>
      </c>
      <c r="F18" s="11" t="s">
        <v>139</v>
      </c>
    </row>
    <row r="19" spans="1:10" x14ac:dyDescent="0.3">
      <c r="D19" s="69"/>
      <c r="E19" s="11"/>
      <c r="F19" s="11"/>
    </row>
    <row r="20" spans="1:10" ht="43.2" x14ac:dyDescent="0.3">
      <c r="C20" s="61" t="s">
        <v>1535</v>
      </c>
      <c r="D20" s="61" t="s">
        <v>229</v>
      </c>
      <c r="E20" s="47" t="s">
        <v>228</v>
      </c>
      <c r="F20" s="47" t="s">
        <v>226</v>
      </c>
      <c r="G20" s="47" t="s">
        <v>227</v>
      </c>
    </row>
    <row r="21" spans="1:10" x14ac:dyDescent="0.3">
      <c r="C21" s="161"/>
      <c r="D21" s="160" t="s">
        <v>128</v>
      </c>
      <c r="E21" s="163" t="s">
        <v>135</v>
      </c>
      <c r="F21" s="161" t="s">
        <v>648</v>
      </c>
    </row>
    <row r="22" spans="1:10" x14ac:dyDescent="0.3">
      <c r="C22" s="161"/>
      <c r="D22" s="160" t="s">
        <v>129</v>
      </c>
      <c r="E22" s="182" t="s">
        <v>982</v>
      </c>
      <c r="F22" s="161" t="s">
        <v>648</v>
      </c>
    </row>
    <row r="23" spans="1:10" x14ac:dyDescent="0.3">
      <c r="C23" s="161"/>
      <c r="D23" s="162" t="s">
        <v>918</v>
      </c>
      <c r="E23" s="182" t="s">
        <v>137</v>
      </c>
      <c r="F23" s="161" t="s">
        <v>386</v>
      </c>
    </row>
    <row r="24" spans="1:10" x14ac:dyDescent="0.3">
      <c r="C24" s="161"/>
      <c r="D24" s="160" t="s">
        <v>133</v>
      </c>
      <c r="E24" s="224" t="s">
        <v>47</v>
      </c>
      <c r="F24" s="161" t="s">
        <v>384</v>
      </c>
    </row>
    <row r="25" spans="1:10" x14ac:dyDescent="0.3">
      <c r="B25" t="s">
        <v>983</v>
      </c>
      <c r="C25" s="161"/>
      <c r="D25" s="162" t="s">
        <v>971</v>
      </c>
      <c r="E25" s="269" t="s">
        <v>977</v>
      </c>
      <c r="F25" s="161" t="s">
        <v>384</v>
      </c>
    </row>
    <row r="26" spans="1:10" x14ac:dyDescent="0.3">
      <c r="C26" s="161"/>
      <c r="D26" s="162" t="s">
        <v>973</v>
      </c>
      <c r="E26" s="269" t="s">
        <v>978</v>
      </c>
      <c r="F26" s="161" t="s">
        <v>519</v>
      </c>
    </row>
    <row r="27" spans="1:10" x14ac:dyDescent="0.3">
      <c r="C27" s="161"/>
      <c r="D27" s="162" t="s">
        <v>972</v>
      </c>
      <c r="E27" s="269" t="s">
        <v>981</v>
      </c>
      <c r="F27" s="161" t="s">
        <v>384</v>
      </c>
    </row>
    <row r="28" spans="1:10" x14ac:dyDescent="0.3">
      <c r="C28" s="161"/>
      <c r="D28" s="162" t="s">
        <v>974</v>
      </c>
      <c r="E28" s="269" t="s">
        <v>979</v>
      </c>
      <c r="F28" s="161" t="s">
        <v>519</v>
      </c>
    </row>
    <row r="29" spans="1:10" x14ac:dyDescent="0.3">
      <c r="C29" s="161"/>
      <c r="D29" s="160" t="s">
        <v>131</v>
      </c>
      <c r="E29" s="161" t="s">
        <v>646</v>
      </c>
      <c r="F29" s="161" t="s">
        <v>519</v>
      </c>
    </row>
    <row r="30" spans="1:10" x14ac:dyDescent="0.3">
      <c r="C30" s="270">
        <v>44200</v>
      </c>
      <c r="D30" s="160" t="s">
        <v>1110</v>
      </c>
      <c r="E30" s="167" t="s">
        <v>1111</v>
      </c>
      <c r="F30" s="167" t="s">
        <v>519</v>
      </c>
    </row>
    <row r="31" spans="1:10" x14ac:dyDescent="0.3">
      <c r="C31" s="167"/>
      <c r="D31" s="162" t="s">
        <v>919</v>
      </c>
      <c r="E31" s="271" t="s">
        <v>645</v>
      </c>
      <c r="F31" s="161" t="s">
        <v>384</v>
      </c>
    </row>
    <row r="32" spans="1:10" x14ac:dyDescent="0.3">
      <c r="C32" s="167"/>
      <c r="D32" s="162" t="s">
        <v>134</v>
      </c>
      <c r="E32" s="271" t="s">
        <v>136</v>
      </c>
      <c r="F32" s="161" t="s">
        <v>384</v>
      </c>
    </row>
    <row r="33" spans="3:6" s="100" customFormat="1" x14ac:dyDescent="0.3">
      <c r="C33" s="270">
        <v>44326</v>
      </c>
      <c r="D33" s="160" t="s">
        <v>929</v>
      </c>
      <c r="E33" s="272" t="s">
        <v>1423</v>
      </c>
      <c r="F33" s="182" t="s">
        <v>387</v>
      </c>
    </row>
    <row r="34" spans="3:6" x14ac:dyDescent="0.3">
      <c r="C34" s="167"/>
      <c r="D34" s="162" t="s">
        <v>920</v>
      </c>
      <c r="E34" s="272" t="s">
        <v>898</v>
      </c>
      <c r="F34" s="161" t="s">
        <v>387</v>
      </c>
    </row>
    <row r="35" spans="3:6" s="100" customFormat="1" x14ac:dyDescent="0.3">
      <c r="C35" s="167"/>
      <c r="D35" s="160" t="s">
        <v>930</v>
      </c>
      <c r="E35" s="272" t="s">
        <v>931</v>
      </c>
      <c r="F35" s="182"/>
    </row>
    <row r="36" spans="3:6" ht="72" x14ac:dyDescent="0.3">
      <c r="C36" s="270">
        <v>44326</v>
      </c>
      <c r="D36" s="162" t="s">
        <v>208</v>
      </c>
      <c r="E36" s="177" t="s">
        <v>1540</v>
      </c>
      <c r="F36" s="161" t="s">
        <v>388</v>
      </c>
    </row>
    <row r="37" spans="3:6" x14ac:dyDescent="0.3">
      <c r="C37" s="167"/>
      <c r="D37" s="162" t="s">
        <v>921</v>
      </c>
      <c r="E37" s="272" t="s">
        <v>897</v>
      </c>
      <c r="F37" s="161" t="s">
        <v>387</v>
      </c>
    </row>
    <row r="38" spans="3:6" x14ac:dyDescent="0.3">
      <c r="C38" s="167"/>
      <c r="D38" s="161" t="s">
        <v>247</v>
      </c>
      <c r="E38" s="167" t="s">
        <v>140</v>
      </c>
      <c r="F38" s="161" t="s">
        <v>384</v>
      </c>
    </row>
    <row r="39" spans="3:6" x14ac:dyDescent="0.3">
      <c r="C39" s="167"/>
      <c r="D39" s="161" t="s">
        <v>922</v>
      </c>
      <c r="E39" s="167" t="s">
        <v>138</v>
      </c>
      <c r="F39" s="161" t="s">
        <v>384</v>
      </c>
    </row>
    <row r="40" spans="3:6" x14ac:dyDescent="0.3">
      <c r="C40" s="167"/>
      <c r="D40" s="161" t="s">
        <v>923</v>
      </c>
      <c r="E40" s="167" t="s">
        <v>141</v>
      </c>
      <c r="F40" s="161" t="s">
        <v>384</v>
      </c>
    </row>
    <row r="41" spans="3:6" x14ac:dyDescent="0.3">
      <c r="C41" s="167"/>
      <c r="D41" s="161" t="s">
        <v>926</v>
      </c>
      <c r="E41" s="167" t="s">
        <v>142</v>
      </c>
      <c r="F41" s="161" t="s">
        <v>387</v>
      </c>
    </row>
    <row r="42" spans="3:6" x14ac:dyDescent="0.3">
      <c r="C42" s="167"/>
      <c r="D42" s="161" t="s">
        <v>924</v>
      </c>
      <c r="E42" s="167" t="s">
        <v>144</v>
      </c>
      <c r="F42" s="161" t="s">
        <v>387</v>
      </c>
    </row>
    <row r="43" spans="3:6" x14ac:dyDescent="0.3">
      <c r="C43" s="167"/>
      <c r="D43" s="161" t="s">
        <v>925</v>
      </c>
      <c r="E43" s="167" t="s">
        <v>143</v>
      </c>
      <c r="F43" s="161" t="s">
        <v>387</v>
      </c>
    </row>
    <row r="44" spans="3:6" x14ac:dyDescent="0.3">
      <c r="C44" s="167"/>
      <c r="D44" s="161" t="s">
        <v>957</v>
      </c>
      <c r="E44" s="167" t="s">
        <v>956</v>
      </c>
      <c r="F44" s="161" t="s">
        <v>384</v>
      </c>
    </row>
    <row r="45" spans="3:6" x14ac:dyDescent="0.3">
      <c r="C45" s="167"/>
      <c r="D45" s="161" t="s">
        <v>927</v>
      </c>
      <c r="E45" s="167" t="s">
        <v>145</v>
      </c>
      <c r="F45" s="161" t="s">
        <v>387</v>
      </c>
    </row>
    <row r="46" spans="3:6" x14ac:dyDescent="0.3">
      <c r="C46" s="167"/>
      <c r="D46" s="161" t="s">
        <v>1409</v>
      </c>
      <c r="E46" s="167" t="s">
        <v>1536</v>
      </c>
      <c r="F46" s="161" t="s">
        <v>384</v>
      </c>
    </row>
    <row r="47" spans="3:6" ht="158.4" x14ac:dyDescent="0.3">
      <c r="C47" s="273" t="s">
        <v>1542</v>
      </c>
      <c r="D47" s="167" t="s">
        <v>928</v>
      </c>
      <c r="E47" s="204" t="s">
        <v>1541</v>
      </c>
      <c r="F47" s="161" t="s">
        <v>388</v>
      </c>
    </row>
    <row r="48" spans="3:6" ht="43.2" x14ac:dyDescent="0.3">
      <c r="C48" s="270">
        <v>44326</v>
      </c>
      <c r="D48" s="167" t="s">
        <v>917</v>
      </c>
      <c r="E48" s="204" t="s">
        <v>1424</v>
      </c>
      <c r="F48" s="161" t="s">
        <v>387</v>
      </c>
    </row>
    <row r="49" spans="3:6" x14ac:dyDescent="0.3">
      <c r="C49" s="167" t="s">
        <v>959</v>
      </c>
      <c r="D49" s="161" t="s">
        <v>957</v>
      </c>
      <c r="E49" s="167" t="s">
        <v>956</v>
      </c>
      <c r="F49" s="161" t="s">
        <v>384</v>
      </c>
    </row>
    <row r="50" spans="3:6" x14ac:dyDescent="0.3">
      <c r="C50" s="167"/>
      <c r="D50" s="167" t="s">
        <v>933</v>
      </c>
      <c r="E50" s="167" t="s">
        <v>943</v>
      </c>
      <c r="F50" s="161" t="s">
        <v>942</v>
      </c>
    </row>
    <row r="51" spans="3:6" x14ac:dyDescent="0.3">
      <c r="C51" s="167"/>
      <c r="D51" s="167" t="s">
        <v>934</v>
      </c>
      <c r="E51" s="167" t="s">
        <v>944</v>
      </c>
      <c r="F51" s="161"/>
    </row>
    <row r="52" spans="3:6" x14ac:dyDescent="0.3">
      <c r="C52" s="167"/>
      <c r="D52" s="167" t="s">
        <v>935</v>
      </c>
      <c r="E52" s="167" t="s">
        <v>945</v>
      </c>
      <c r="F52" s="161"/>
    </row>
    <row r="53" spans="3:6" x14ac:dyDescent="0.3">
      <c r="C53" s="167"/>
      <c r="D53" s="167" t="s">
        <v>936</v>
      </c>
      <c r="E53" s="167" t="s">
        <v>946</v>
      </c>
      <c r="F53" s="161"/>
    </row>
    <row r="54" spans="3:6" x14ac:dyDescent="0.3">
      <c r="C54" s="167"/>
      <c r="D54" s="167" t="s">
        <v>937</v>
      </c>
      <c r="E54" s="167" t="s">
        <v>947</v>
      </c>
      <c r="F54" s="161"/>
    </row>
    <row r="55" spans="3:6" x14ac:dyDescent="0.3">
      <c r="C55" s="167"/>
      <c r="D55" s="167" t="s">
        <v>938</v>
      </c>
      <c r="E55" s="167" t="s">
        <v>948</v>
      </c>
      <c r="F55" s="161"/>
    </row>
    <row r="56" spans="3:6" x14ac:dyDescent="0.3">
      <c r="C56" s="167"/>
      <c r="D56" s="167" t="s">
        <v>939</v>
      </c>
      <c r="E56" s="167" t="s">
        <v>949</v>
      </c>
      <c r="F56" s="161"/>
    </row>
    <row r="57" spans="3:6" x14ac:dyDescent="0.3">
      <c r="C57" s="167"/>
      <c r="D57" s="161" t="s">
        <v>1409</v>
      </c>
      <c r="E57" s="167" t="s">
        <v>1539</v>
      </c>
      <c r="F57" s="161" t="s">
        <v>384</v>
      </c>
    </row>
    <row r="58" spans="3:6" x14ac:dyDescent="0.3">
      <c r="C58" s="167"/>
      <c r="D58" s="167" t="s">
        <v>940</v>
      </c>
      <c r="E58" s="204" t="s">
        <v>950</v>
      </c>
      <c r="F58" s="161"/>
    </row>
    <row r="59" spans="3:6" ht="43.2" x14ac:dyDescent="0.3">
      <c r="C59" s="270">
        <v>44326</v>
      </c>
      <c r="D59" s="167" t="s">
        <v>941</v>
      </c>
      <c r="E59" s="204" t="s">
        <v>1425</v>
      </c>
      <c r="F59" s="161"/>
    </row>
    <row r="60" spans="3:6" x14ac:dyDescent="0.3">
      <c r="C60" s="167" t="s">
        <v>959</v>
      </c>
      <c r="D60" s="161" t="s">
        <v>961</v>
      </c>
      <c r="E60" s="167" t="s">
        <v>956</v>
      </c>
      <c r="F60" s="161" t="s">
        <v>384</v>
      </c>
    </row>
    <row r="61" spans="3:6" x14ac:dyDescent="0.3">
      <c r="C61" s="270">
        <v>44090</v>
      </c>
      <c r="D61" s="161" t="s">
        <v>965</v>
      </c>
      <c r="E61" s="167" t="s">
        <v>969</v>
      </c>
      <c r="F61" s="161" t="s">
        <v>384</v>
      </c>
    </row>
    <row r="62" spans="3:6" x14ac:dyDescent="0.3">
      <c r="C62" s="270">
        <v>44090</v>
      </c>
      <c r="D62" s="161" t="s">
        <v>966</v>
      </c>
      <c r="E62" s="167" t="s">
        <v>968</v>
      </c>
      <c r="F62" s="161" t="s">
        <v>384</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BD796-DEFA-45A4-9EA1-49B049620F48}">
  <dimension ref="A1:I44"/>
  <sheetViews>
    <sheetView topLeftCell="A16" zoomScale="70" zoomScaleNormal="70" workbookViewId="0">
      <selection activeCell="E21" sqref="D21:E22"/>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87.21875" customWidth="1"/>
    <col min="6" max="6" width="138.33203125" customWidth="1"/>
    <col min="7" max="7" width="49.33203125" customWidth="1"/>
    <col min="8" max="8" width="40.6640625" customWidth="1"/>
    <col min="9" max="9" width="86.44140625" customWidth="1"/>
    <col min="10" max="10" width="58.6640625" customWidth="1"/>
  </cols>
  <sheetData>
    <row r="1" spans="1:9" ht="61.2" x14ac:dyDescent="0.3">
      <c r="B1" s="104" t="str">
        <f>A8</f>
        <v>K</v>
      </c>
    </row>
    <row r="2" spans="1:9" x14ac:dyDescent="0.3">
      <c r="D2" t="s">
        <v>19</v>
      </c>
      <c r="E2" s="15" t="s">
        <v>108</v>
      </c>
    </row>
    <row r="3" spans="1:9" x14ac:dyDescent="0.3">
      <c r="D3" t="s">
        <v>99</v>
      </c>
      <c r="E3" s="15" t="s">
        <v>107</v>
      </c>
    </row>
    <row r="4" spans="1:9" x14ac:dyDescent="0.3">
      <c r="D4" t="s">
        <v>20</v>
      </c>
      <c r="E4" s="15" t="s">
        <v>106</v>
      </c>
    </row>
    <row r="7" spans="1:9" x14ac:dyDescent="0.3">
      <c r="A7" s="18" t="s">
        <v>113</v>
      </c>
      <c r="B7" s="18" t="s">
        <v>114</v>
      </c>
      <c r="C7" s="18" t="s">
        <v>112</v>
      </c>
      <c r="D7" s="18" t="s">
        <v>115</v>
      </c>
      <c r="E7" s="18" t="s">
        <v>95</v>
      </c>
      <c r="F7" s="18" t="s">
        <v>94</v>
      </c>
      <c r="G7" s="18" t="s">
        <v>96</v>
      </c>
      <c r="H7" s="18" t="s">
        <v>100</v>
      </c>
      <c r="I7" s="18" t="s">
        <v>101</v>
      </c>
    </row>
    <row r="8" spans="1:9" ht="145.5" customHeight="1" x14ac:dyDescent="0.3">
      <c r="A8" s="14" t="s">
        <v>1013</v>
      </c>
      <c r="B8" s="142" t="s">
        <v>1098</v>
      </c>
      <c r="C8" s="152" t="s">
        <v>1099</v>
      </c>
      <c r="D8" s="16" t="s">
        <v>1228</v>
      </c>
      <c r="E8" s="153" t="s">
        <v>1229</v>
      </c>
      <c r="F8" s="43" t="s">
        <v>1232</v>
      </c>
      <c r="H8" s="101" t="s">
        <v>1100</v>
      </c>
      <c r="I8" s="174" t="s">
        <v>1227</v>
      </c>
    </row>
    <row r="9" spans="1:9" ht="145.5" customHeight="1" x14ac:dyDescent="0.3">
      <c r="A9" s="14"/>
      <c r="B9" s="142"/>
      <c r="C9" s="69"/>
      <c r="D9" s="16" t="s">
        <v>1225</v>
      </c>
      <c r="E9" s="153" t="s">
        <v>1105</v>
      </c>
      <c r="F9" s="43" t="s">
        <v>1219</v>
      </c>
      <c r="H9" s="11"/>
      <c r="I9" s="16" t="s">
        <v>1161</v>
      </c>
    </row>
    <row r="10" spans="1:9" ht="148.5" customHeight="1" x14ac:dyDescent="0.3">
      <c r="A10" s="14"/>
      <c r="B10" s="143"/>
      <c r="C10" s="69"/>
      <c r="D10" s="16" t="s">
        <v>1226</v>
      </c>
      <c r="E10" s="153" t="s">
        <v>1246</v>
      </c>
      <c r="F10" s="176" t="s">
        <v>1305</v>
      </c>
      <c r="H10" s="11" t="s">
        <v>105</v>
      </c>
      <c r="I10" s="155" t="s">
        <v>1159</v>
      </c>
    </row>
    <row r="12" spans="1:9" x14ac:dyDescent="0.3">
      <c r="D12" s="61" t="s">
        <v>229</v>
      </c>
      <c r="E12" s="47" t="s">
        <v>228</v>
      </c>
      <c r="F12" s="47" t="s">
        <v>226</v>
      </c>
      <c r="G12" s="47" t="s">
        <v>227</v>
      </c>
      <c r="I12" s="156" t="s">
        <v>1160</v>
      </c>
    </row>
    <row r="13" spans="1:9" x14ac:dyDescent="0.3">
      <c r="D13" s="159" t="s">
        <v>128</v>
      </c>
      <c r="E13" s="157" t="s">
        <v>135</v>
      </c>
      <c r="F13" s="158" t="s">
        <v>648</v>
      </c>
    </row>
    <row r="14" spans="1:9" x14ac:dyDescent="0.3">
      <c r="D14" s="160" t="s">
        <v>129</v>
      </c>
      <c r="E14" s="167" t="str">
        <f>"CASHOUT_"&amp;A8&amp;"_+timestamp de la date/heure du contrôle "</f>
        <v xml:space="preserve">CASHOUT_K_+timestamp de la date/heure du contrôle </v>
      </c>
      <c r="F14" s="161" t="s">
        <v>648</v>
      </c>
    </row>
    <row r="15" spans="1:9" x14ac:dyDescent="0.3">
      <c r="D15" s="162" t="s">
        <v>918</v>
      </c>
      <c r="E15" s="161" t="s">
        <v>137</v>
      </c>
      <c r="F15" s="161" t="s">
        <v>386</v>
      </c>
    </row>
    <row r="16" spans="1:9" x14ac:dyDescent="0.3">
      <c r="D16" s="160" t="s">
        <v>133</v>
      </c>
      <c r="E16" s="163" t="str">
        <f>A8</f>
        <v>K</v>
      </c>
      <c r="F16" s="161" t="s">
        <v>384</v>
      </c>
    </row>
    <row r="17" spans="3:6" x14ac:dyDescent="0.3">
      <c r="D17" s="160" t="s">
        <v>131</v>
      </c>
      <c r="E17" s="161" t="s">
        <v>646</v>
      </c>
      <c r="F17" s="161" t="s">
        <v>519</v>
      </c>
    </row>
    <row r="18" spans="3:6" x14ac:dyDescent="0.3">
      <c r="C18" s="46">
        <v>44200</v>
      </c>
      <c r="D18" s="177" t="s">
        <v>1110</v>
      </c>
      <c r="E18" s="178" t="s">
        <v>1111</v>
      </c>
      <c r="F18" s="178" t="s">
        <v>519</v>
      </c>
    </row>
    <row r="19" spans="3:6" x14ac:dyDescent="0.3">
      <c r="D19" s="162" t="s">
        <v>919</v>
      </c>
      <c r="E19" s="163" t="s">
        <v>1153</v>
      </c>
      <c r="F19" s="161" t="s">
        <v>384</v>
      </c>
    </row>
    <row r="20" spans="3:6" x14ac:dyDescent="0.3">
      <c r="D20" s="162" t="s">
        <v>208</v>
      </c>
      <c r="E20" s="165" t="s">
        <v>1166</v>
      </c>
      <c r="F20" s="161" t="s">
        <v>388</v>
      </c>
    </row>
    <row r="21" spans="3:6" x14ac:dyDescent="0.3">
      <c r="C21" s="184">
        <v>44250</v>
      </c>
      <c r="D21" s="162" t="s">
        <v>1306</v>
      </c>
      <c r="E21" s="165" t="s">
        <v>1308</v>
      </c>
      <c r="F21" s="161" t="s">
        <v>1198</v>
      </c>
    </row>
    <row r="22" spans="3:6" x14ac:dyDescent="0.3">
      <c r="C22" s="184">
        <v>44250</v>
      </c>
      <c r="D22" s="162" t="s">
        <v>1307</v>
      </c>
      <c r="E22" s="165" t="s">
        <v>1309</v>
      </c>
      <c r="F22" s="161" t="s">
        <v>1198</v>
      </c>
    </row>
    <row r="23" spans="3:6" x14ac:dyDescent="0.3">
      <c r="D23" s="162" t="s">
        <v>1230</v>
      </c>
      <c r="E23" s="161"/>
      <c r="F23" s="161"/>
    </row>
    <row r="24" spans="3:6" x14ac:dyDescent="0.3">
      <c r="D24" s="175" t="s">
        <v>1239</v>
      </c>
      <c r="E24" s="161" t="s">
        <v>1233</v>
      </c>
      <c r="F24" s="161" t="s">
        <v>519</v>
      </c>
    </row>
    <row r="25" spans="3:6" x14ac:dyDescent="0.3">
      <c r="D25" s="175" t="s">
        <v>1240</v>
      </c>
      <c r="E25" s="161" t="s">
        <v>1234</v>
      </c>
      <c r="F25" s="161" t="s">
        <v>384</v>
      </c>
    </row>
    <row r="26" spans="3:6" x14ac:dyDescent="0.3">
      <c r="D26" s="175" t="s">
        <v>1241</v>
      </c>
      <c r="E26" s="161" t="s">
        <v>1235</v>
      </c>
      <c r="F26" s="161" t="s">
        <v>1198</v>
      </c>
    </row>
    <row r="27" spans="3:6" x14ac:dyDescent="0.3">
      <c r="D27" s="175" t="s">
        <v>1242</v>
      </c>
      <c r="E27" s="161" t="s">
        <v>1236</v>
      </c>
      <c r="F27" s="161" t="s">
        <v>384</v>
      </c>
    </row>
    <row r="28" spans="3:6" x14ac:dyDescent="0.3">
      <c r="D28" s="175" t="s">
        <v>1243</v>
      </c>
      <c r="E28" s="161" t="s">
        <v>1237</v>
      </c>
      <c r="F28" s="161" t="s">
        <v>384</v>
      </c>
    </row>
    <row r="29" spans="3:6" x14ac:dyDescent="0.3">
      <c r="D29" s="175" t="s">
        <v>1244</v>
      </c>
      <c r="E29" s="161" t="s">
        <v>1238</v>
      </c>
      <c r="F29" s="161" t="s">
        <v>384</v>
      </c>
    </row>
    <row r="30" spans="3:6" x14ac:dyDescent="0.3">
      <c r="D30" s="175" t="s">
        <v>1245</v>
      </c>
      <c r="E30" s="161" t="s">
        <v>1231</v>
      </c>
      <c r="F30" s="161" t="s">
        <v>384</v>
      </c>
    </row>
    <row r="31" spans="3:6" ht="43.2" x14ac:dyDescent="0.3">
      <c r="C31" s="189" t="s">
        <v>1330</v>
      </c>
      <c r="D31" s="175" t="s">
        <v>1310</v>
      </c>
      <c r="E31" s="165" t="s">
        <v>1314</v>
      </c>
      <c r="F31" s="161" t="s">
        <v>1198</v>
      </c>
    </row>
    <row r="32" spans="3:6" ht="43.2" x14ac:dyDescent="0.3">
      <c r="C32" s="189" t="s">
        <v>1330</v>
      </c>
      <c r="D32" s="175" t="s">
        <v>1311</v>
      </c>
      <c r="E32" s="165" t="s">
        <v>1315</v>
      </c>
      <c r="F32" s="161" t="s">
        <v>1198</v>
      </c>
    </row>
    <row r="33" spans="3:6" ht="43.2" x14ac:dyDescent="0.3">
      <c r="C33" s="189" t="s">
        <v>1330</v>
      </c>
      <c r="D33" s="175" t="s">
        <v>1312</v>
      </c>
      <c r="E33" s="165" t="s">
        <v>1316</v>
      </c>
      <c r="F33" s="161" t="s">
        <v>1198</v>
      </c>
    </row>
    <row r="34" spans="3:6" ht="43.2" x14ac:dyDescent="0.3">
      <c r="C34" s="189" t="s">
        <v>1330</v>
      </c>
      <c r="D34" s="175" t="s">
        <v>1313</v>
      </c>
      <c r="E34" s="165" t="s">
        <v>1317</v>
      </c>
      <c r="F34" s="161" t="s">
        <v>1198</v>
      </c>
    </row>
    <row r="35" spans="3:6" x14ac:dyDescent="0.3">
      <c r="D35" s="166" t="s">
        <v>1247</v>
      </c>
      <c r="E35" s="161" t="s">
        <v>1167</v>
      </c>
      <c r="F35" s="161" t="s">
        <v>1198</v>
      </c>
    </row>
    <row r="36" spans="3:6" x14ac:dyDescent="0.3">
      <c r="D36" s="166" t="s">
        <v>1248</v>
      </c>
      <c r="E36" s="161" t="s">
        <v>1168</v>
      </c>
      <c r="F36" s="161" t="s">
        <v>519</v>
      </c>
    </row>
    <row r="37" spans="3:6" x14ac:dyDescent="0.3">
      <c r="D37" s="166" t="s">
        <v>1249</v>
      </c>
      <c r="E37" s="161" t="s">
        <v>1250</v>
      </c>
      <c r="F37" s="161"/>
    </row>
    <row r="38" spans="3:6" x14ac:dyDescent="0.3">
      <c r="D38" s="164" t="s">
        <v>1154</v>
      </c>
      <c r="E38" s="161"/>
      <c r="F38" s="161"/>
    </row>
    <row r="39" spans="3:6" x14ac:dyDescent="0.3">
      <c r="D39" s="166" t="s">
        <v>1155</v>
      </c>
      <c r="E39" s="161" t="s">
        <v>1220</v>
      </c>
      <c r="F39" s="161" t="s">
        <v>384</v>
      </c>
    </row>
    <row r="40" spans="3:6" x14ac:dyDescent="0.3">
      <c r="D40" s="166" t="s">
        <v>1156</v>
      </c>
      <c r="E40" s="161" t="s">
        <v>1221</v>
      </c>
      <c r="F40" s="161" t="s">
        <v>519</v>
      </c>
    </row>
    <row r="41" spans="3:6" x14ac:dyDescent="0.3">
      <c r="D41" s="166" t="s">
        <v>1169</v>
      </c>
      <c r="E41" s="161" t="s">
        <v>1222</v>
      </c>
      <c r="F41" s="161" t="s">
        <v>384</v>
      </c>
    </row>
    <row r="42" spans="3:6" x14ac:dyDescent="0.3">
      <c r="D42" s="166" t="s">
        <v>1157</v>
      </c>
      <c r="E42" s="161" t="s">
        <v>1223</v>
      </c>
      <c r="F42" s="161" t="s">
        <v>387</v>
      </c>
    </row>
    <row r="43" spans="3:6" x14ac:dyDescent="0.3">
      <c r="D43" s="166" t="s">
        <v>1158</v>
      </c>
      <c r="E43" s="161" t="s">
        <v>1224</v>
      </c>
      <c r="F43" s="161" t="s">
        <v>384</v>
      </c>
    </row>
    <row r="44" spans="3:6" x14ac:dyDescent="0.3">
      <c r="D44" s="162" t="s">
        <v>1093</v>
      </c>
      <c r="E44" s="163" t="s">
        <v>1094</v>
      </c>
      <c r="F44" s="161" t="s">
        <v>384</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0905-868E-4651-BBF8-3FDD43A5BD4A}">
  <dimension ref="A1:J47"/>
  <sheetViews>
    <sheetView topLeftCell="C5" zoomScale="70" zoomScaleNormal="70" workbookViewId="0">
      <selection activeCell="E8" sqref="E8"/>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81.5546875" customWidth="1"/>
    <col min="6" max="6" width="138.33203125" customWidth="1"/>
    <col min="7" max="7" width="49.33203125" customWidth="1"/>
    <col min="8" max="8" width="40.6640625" customWidth="1"/>
    <col min="9" max="9" width="86.44140625" customWidth="1"/>
    <col min="10" max="10" width="58.6640625" customWidth="1"/>
  </cols>
  <sheetData>
    <row r="1" spans="1:10" ht="61.2" x14ac:dyDescent="0.3">
      <c r="B1" s="104" t="str">
        <f>A9</f>
        <v>L</v>
      </c>
    </row>
    <row r="2" spans="1:10" x14ac:dyDescent="0.3">
      <c r="D2" t="s">
        <v>1150</v>
      </c>
      <c r="E2" s="15" t="s">
        <v>108</v>
      </c>
    </row>
    <row r="3" spans="1:10" x14ac:dyDescent="0.3">
      <c r="D3" t="s">
        <v>1151</v>
      </c>
      <c r="E3" s="15" t="s">
        <v>107</v>
      </c>
    </row>
    <row r="4" spans="1:10" x14ac:dyDescent="0.3">
      <c r="D4" t="s">
        <v>1152</v>
      </c>
      <c r="E4" s="15" t="s">
        <v>106</v>
      </c>
    </row>
    <row r="5" spans="1:10" x14ac:dyDescent="0.3">
      <c r="D5" t="s">
        <v>1162</v>
      </c>
    </row>
    <row r="6" spans="1:10" x14ac:dyDescent="0.3">
      <c r="D6" t="s">
        <v>1163</v>
      </c>
    </row>
    <row r="7" spans="1:10" x14ac:dyDescent="0.3">
      <c r="A7" s="18" t="s">
        <v>113</v>
      </c>
      <c r="B7" s="18" t="s">
        <v>114</v>
      </c>
      <c r="C7" s="18" t="s">
        <v>112</v>
      </c>
      <c r="D7" s="18" t="s">
        <v>115</v>
      </c>
      <c r="E7" s="18" t="s">
        <v>95</v>
      </c>
      <c r="F7" s="18" t="s">
        <v>1132</v>
      </c>
      <c r="G7" s="18" t="s">
        <v>96</v>
      </c>
      <c r="H7" s="18" t="s">
        <v>100</v>
      </c>
      <c r="I7" s="18" t="s">
        <v>101</v>
      </c>
    </row>
    <row r="8" spans="1:10" ht="115.2" x14ac:dyDescent="0.3">
      <c r="A8" s="14"/>
      <c r="B8" s="199"/>
      <c r="C8" s="69"/>
      <c r="D8" s="16" t="s">
        <v>1343</v>
      </c>
      <c r="E8" s="69" t="s">
        <v>93</v>
      </c>
      <c r="F8" s="11" t="s">
        <v>1344</v>
      </c>
      <c r="G8" t="s">
        <v>97</v>
      </c>
      <c r="H8" s="11" t="s">
        <v>958</v>
      </c>
      <c r="I8" t="s">
        <v>154</v>
      </c>
    </row>
    <row r="9" spans="1:10" ht="201.6" x14ac:dyDescent="0.3">
      <c r="A9" s="14" t="s">
        <v>1089</v>
      </c>
      <c r="B9" s="139" t="s">
        <v>27</v>
      </c>
      <c r="C9" s="69" t="s">
        <v>116</v>
      </c>
      <c r="D9" s="16" t="s">
        <v>1101</v>
      </c>
      <c r="E9" s="69" t="s">
        <v>1532</v>
      </c>
      <c r="F9" s="7" t="s">
        <v>1144</v>
      </c>
      <c r="H9" s="101" t="s">
        <v>1107</v>
      </c>
      <c r="I9" s="60" t="s">
        <v>1148</v>
      </c>
    </row>
    <row r="10" spans="1:10" ht="140.4" x14ac:dyDescent="0.3">
      <c r="A10" s="14"/>
      <c r="B10" s="139"/>
      <c r="C10" s="183">
        <v>44251</v>
      </c>
      <c r="D10" s="16" t="s">
        <v>1364</v>
      </c>
      <c r="E10" s="69" t="s">
        <v>1531</v>
      </c>
      <c r="I10" s="69" t="s">
        <v>1332</v>
      </c>
      <c r="J10" s="7" t="s">
        <v>1322</v>
      </c>
    </row>
    <row r="11" spans="1:10" ht="158.4" x14ac:dyDescent="0.3">
      <c r="A11" s="14"/>
      <c r="B11" s="140"/>
      <c r="C11" s="69"/>
      <c r="D11" s="16" t="s">
        <v>1147</v>
      </c>
      <c r="E11" s="69" t="s">
        <v>1530</v>
      </c>
      <c r="F11" s="7" t="s">
        <v>1146</v>
      </c>
      <c r="H11" s="11" t="s">
        <v>1138</v>
      </c>
      <c r="I11" s="11" t="s">
        <v>1365</v>
      </c>
    </row>
    <row r="12" spans="1:10" ht="405" customHeight="1" x14ac:dyDescent="0.3">
      <c r="A12" s="14"/>
      <c r="B12" s="140"/>
      <c r="C12" s="69"/>
      <c r="D12" s="16" t="s">
        <v>1102</v>
      </c>
      <c r="E12" s="69" t="s">
        <v>104</v>
      </c>
      <c r="F12" s="7" t="s">
        <v>1145</v>
      </c>
      <c r="G12" s="11"/>
      <c r="H12" s="11"/>
    </row>
    <row r="13" spans="1:10" x14ac:dyDescent="0.3">
      <c r="D13" s="69"/>
      <c r="E13" s="11"/>
      <c r="F13" s="11"/>
    </row>
    <row r="14" spans="1:10" ht="18" x14ac:dyDescent="0.35">
      <c r="D14" s="201" t="s">
        <v>229</v>
      </c>
      <c r="E14" s="202" t="s">
        <v>228</v>
      </c>
      <c r="F14" s="202" t="s">
        <v>226</v>
      </c>
      <c r="G14" s="47" t="s">
        <v>227</v>
      </c>
    </row>
    <row r="15" spans="1:10" x14ac:dyDescent="0.3">
      <c r="D15" s="160" t="s">
        <v>128</v>
      </c>
      <c r="E15" s="163" t="s">
        <v>135</v>
      </c>
      <c r="F15" s="161" t="s">
        <v>648</v>
      </c>
    </row>
    <row r="16" spans="1:10" x14ac:dyDescent="0.3">
      <c r="C16" s="46">
        <v>44267</v>
      </c>
      <c r="D16" s="160" t="s">
        <v>129</v>
      </c>
      <c r="E16" s="167" t="str">
        <f>"CASHOUT_"&amp;A9&amp;"_"&amp;E17&amp;"_"&amp;E19&amp;" au format YYYY-MM-dd"</f>
        <v>CASHOUT_L_yyyy-MM-dd de la business date_business date au format YYYY-MM-dd</v>
      </c>
      <c r="F16" s="161" t="s">
        <v>648</v>
      </c>
    </row>
    <row r="17" spans="3:6" x14ac:dyDescent="0.3">
      <c r="D17" s="162" t="s">
        <v>918</v>
      </c>
      <c r="E17" s="161" t="s">
        <v>1119</v>
      </c>
      <c r="F17" s="161" t="s">
        <v>386</v>
      </c>
    </row>
    <row r="18" spans="3:6" x14ac:dyDescent="0.3">
      <c r="D18" s="160" t="s">
        <v>133</v>
      </c>
      <c r="E18" s="163" t="str">
        <f>A9</f>
        <v>L</v>
      </c>
      <c r="F18" s="161" t="s">
        <v>384</v>
      </c>
    </row>
    <row r="19" spans="3:6" x14ac:dyDescent="0.3">
      <c r="D19" s="160" t="s">
        <v>131</v>
      </c>
      <c r="E19" s="161" t="s">
        <v>1109</v>
      </c>
      <c r="F19" s="161" t="s">
        <v>519</v>
      </c>
    </row>
    <row r="20" spans="3:6" x14ac:dyDescent="0.3">
      <c r="C20" s="46">
        <v>44200</v>
      </c>
      <c r="D20" s="196" t="s">
        <v>1110</v>
      </c>
      <c r="E20" s="197" t="s">
        <v>1111</v>
      </c>
      <c r="F20" s="197" t="s">
        <v>519</v>
      </c>
    </row>
    <row r="21" spans="3:6" x14ac:dyDescent="0.3">
      <c r="D21" s="162" t="s">
        <v>919</v>
      </c>
      <c r="E21" s="163" t="s">
        <v>1095</v>
      </c>
      <c r="F21" s="161" t="s">
        <v>384</v>
      </c>
    </row>
    <row r="22" spans="3:6" x14ac:dyDescent="0.3">
      <c r="D22" s="162" t="s">
        <v>134</v>
      </c>
      <c r="E22" s="163" t="s">
        <v>1096</v>
      </c>
      <c r="F22" s="161" t="s">
        <v>384</v>
      </c>
    </row>
    <row r="23" spans="3:6" x14ac:dyDescent="0.3">
      <c r="D23" s="162" t="s">
        <v>208</v>
      </c>
      <c r="E23" s="165" t="s">
        <v>1130</v>
      </c>
      <c r="F23" s="161" t="s">
        <v>388</v>
      </c>
    </row>
    <row r="24" spans="3:6" x14ac:dyDescent="0.3">
      <c r="D24" s="162" t="s">
        <v>1108</v>
      </c>
      <c r="E24" s="165" t="s">
        <v>1131</v>
      </c>
      <c r="F24" s="161" t="s">
        <v>384</v>
      </c>
    </row>
    <row r="25" spans="3:6" x14ac:dyDescent="0.3">
      <c r="D25" s="162" t="s">
        <v>1115</v>
      </c>
      <c r="E25" s="161" t="s">
        <v>1114</v>
      </c>
      <c r="F25" s="161" t="s">
        <v>387</v>
      </c>
    </row>
    <row r="26" spans="3:6" x14ac:dyDescent="0.3">
      <c r="C26" s="184">
        <v>44251</v>
      </c>
      <c r="D26" t="s">
        <v>1318</v>
      </c>
      <c r="E26" s="161" t="s">
        <v>1320</v>
      </c>
      <c r="F26" s="161" t="s">
        <v>387</v>
      </c>
    </row>
    <row r="27" spans="3:6" x14ac:dyDescent="0.3">
      <c r="C27" s="184">
        <v>44251</v>
      </c>
      <c r="D27" t="s">
        <v>1319</v>
      </c>
      <c r="E27" s="161" t="s">
        <v>1321</v>
      </c>
      <c r="F27" s="161" t="s">
        <v>387</v>
      </c>
    </row>
    <row r="28" spans="3:6" x14ac:dyDescent="0.3">
      <c r="C28" s="214">
        <v>44278</v>
      </c>
      <c r="D28" s="215" t="s">
        <v>1092</v>
      </c>
      <c r="E28" s="216"/>
      <c r="F28" s="216" t="s">
        <v>384</v>
      </c>
    </row>
    <row r="29" spans="3:6" x14ac:dyDescent="0.3">
      <c r="C29" s="214">
        <v>44278</v>
      </c>
      <c r="D29" s="217" t="s">
        <v>1120</v>
      </c>
      <c r="E29" s="216" t="s">
        <v>1112</v>
      </c>
      <c r="F29" s="216" t="s">
        <v>384</v>
      </c>
    </row>
    <row r="30" spans="3:6" x14ac:dyDescent="0.3">
      <c r="C30" s="214">
        <v>44278</v>
      </c>
      <c r="D30" s="217" t="s">
        <v>1121</v>
      </c>
      <c r="E30" s="216" t="s">
        <v>1113</v>
      </c>
      <c r="F30" s="216" t="s">
        <v>387</v>
      </c>
    </row>
    <row r="31" spans="3:6" x14ac:dyDescent="0.3">
      <c r="C31" s="214">
        <v>44278</v>
      </c>
      <c r="D31" s="217" t="s">
        <v>1122</v>
      </c>
      <c r="E31" s="216" t="s">
        <v>1134</v>
      </c>
      <c r="F31" s="216" t="s">
        <v>519</v>
      </c>
    </row>
    <row r="32" spans="3:6" x14ac:dyDescent="0.3">
      <c r="C32" s="214">
        <v>44278</v>
      </c>
      <c r="D32" s="217" t="s">
        <v>1123</v>
      </c>
      <c r="E32" s="216" t="s">
        <v>1133</v>
      </c>
      <c r="F32" s="216" t="s">
        <v>384</v>
      </c>
    </row>
    <row r="33" spans="3:6" x14ac:dyDescent="0.3">
      <c r="C33" s="214">
        <v>44278</v>
      </c>
      <c r="D33" s="217" t="s">
        <v>1124</v>
      </c>
      <c r="E33" s="216" t="s">
        <v>1135</v>
      </c>
      <c r="F33" s="216" t="s">
        <v>384</v>
      </c>
    </row>
    <row r="34" spans="3:6" x14ac:dyDescent="0.3">
      <c r="D34" s="162" t="s">
        <v>1090</v>
      </c>
      <c r="E34" s="161" t="s">
        <v>1136</v>
      </c>
      <c r="F34" s="161" t="s">
        <v>384</v>
      </c>
    </row>
    <row r="35" spans="3:6" x14ac:dyDescent="0.3">
      <c r="D35" s="162" t="s">
        <v>1091</v>
      </c>
      <c r="E35" s="161" t="s">
        <v>1137</v>
      </c>
      <c r="F35" s="161" t="s">
        <v>384</v>
      </c>
    </row>
    <row r="36" spans="3:6" x14ac:dyDescent="0.3">
      <c r="D36" s="162" t="s">
        <v>1116</v>
      </c>
      <c r="E36" s="161" t="s">
        <v>1117</v>
      </c>
      <c r="F36" s="161" t="s">
        <v>384</v>
      </c>
    </row>
    <row r="37" spans="3:6" x14ac:dyDescent="0.3">
      <c r="C37" s="184">
        <v>44251</v>
      </c>
      <c r="D37" t="s">
        <v>1327</v>
      </c>
      <c r="E37" s="161" t="s">
        <v>1320</v>
      </c>
      <c r="F37" s="161" t="s">
        <v>387</v>
      </c>
    </row>
    <row r="38" spans="3:6" x14ac:dyDescent="0.3">
      <c r="C38" s="184">
        <v>44251</v>
      </c>
      <c r="D38" t="s">
        <v>1328</v>
      </c>
      <c r="E38" s="161" t="s">
        <v>1321</v>
      </c>
      <c r="F38" s="161" t="s">
        <v>387</v>
      </c>
    </row>
    <row r="39" spans="3:6" x14ac:dyDescent="0.3">
      <c r="C39" s="214">
        <v>44278</v>
      </c>
      <c r="D39" s="215" t="s">
        <v>1097</v>
      </c>
      <c r="E39" s="216"/>
      <c r="F39" s="216" t="s">
        <v>384</v>
      </c>
    </row>
    <row r="40" spans="3:6" x14ac:dyDescent="0.3">
      <c r="C40" s="214">
        <v>44278</v>
      </c>
      <c r="D40" s="217" t="s">
        <v>1125</v>
      </c>
      <c r="E40" s="216" t="s">
        <v>1112</v>
      </c>
      <c r="F40" s="216" t="s">
        <v>384</v>
      </c>
    </row>
    <row r="41" spans="3:6" x14ac:dyDescent="0.3">
      <c r="C41" s="214">
        <v>44278</v>
      </c>
      <c r="D41" s="217" t="s">
        <v>1126</v>
      </c>
      <c r="E41" s="216" t="s">
        <v>1113</v>
      </c>
      <c r="F41" s="216" t="s">
        <v>387</v>
      </c>
    </row>
    <row r="42" spans="3:6" x14ac:dyDescent="0.3">
      <c r="C42" s="214">
        <v>44278</v>
      </c>
      <c r="D42" s="217" t="s">
        <v>1127</v>
      </c>
      <c r="E42" s="216" t="s">
        <v>1134</v>
      </c>
      <c r="F42" s="216" t="s">
        <v>519</v>
      </c>
    </row>
    <row r="43" spans="3:6" x14ac:dyDescent="0.3">
      <c r="C43" s="214">
        <v>44278</v>
      </c>
      <c r="D43" s="217" t="s">
        <v>1128</v>
      </c>
      <c r="E43" s="216" t="s">
        <v>1133</v>
      </c>
      <c r="F43" s="216" t="s">
        <v>384</v>
      </c>
    </row>
    <row r="44" spans="3:6" x14ac:dyDescent="0.3">
      <c r="C44" s="214">
        <v>44278</v>
      </c>
      <c r="D44" s="217" t="s">
        <v>1129</v>
      </c>
      <c r="E44" s="216" t="s">
        <v>1135</v>
      </c>
      <c r="F44" s="216" t="s">
        <v>384</v>
      </c>
    </row>
    <row r="45" spans="3:6" x14ac:dyDescent="0.3">
      <c r="D45" s="162" t="s">
        <v>1093</v>
      </c>
      <c r="E45" s="163" t="s">
        <v>1094</v>
      </c>
      <c r="F45" s="161" t="s">
        <v>384</v>
      </c>
    </row>
    <row r="46" spans="3:6" x14ac:dyDescent="0.3">
      <c r="C46" s="184">
        <v>44258</v>
      </c>
      <c r="D46" s="166" t="s">
        <v>1329</v>
      </c>
      <c r="E46" s="211" t="s">
        <v>1331</v>
      </c>
      <c r="F46" s="161" t="s">
        <v>384</v>
      </c>
    </row>
    <row r="47" spans="3:6" x14ac:dyDescent="0.3">
      <c r="C47" s="46"/>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6E13C-9A7B-48A7-9746-9A5350628D16}">
  <dimension ref="A1:I35"/>
  <sheetViews>
    <sheetView topLeftCell="A6" zoomScale="55" zoomScaleNormal="55" workbookViewId="0">
      <selection activeCell="E8" sqref="E8:E11"/>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81.5546875" customWidth="1"/>
    <col min="6" max="6" width="138.33203125" customWidth="1"/>
    <col min="7" max="7" width="56.44140625" bestFit="1" customWidth="1"/>
    <col min="8" max="8" width="40.6640625" customWidth="1"/>
    <col min="9" max="9" width="86.44140625" customWidth="1"/>
    <col min="10" max="10" width="58.6640625" customWidth="1"/>
  </cols>
  <sheetData>
    <row r="1" spans="1:9" ht="61.2" x14ac:dyDescent="0.3">
      <c r="B1" s="104" t="str">
        <f>A9</f>
        <v>L</v>
      </c>
    </row>
    <row r="2" spans="1:9" x14ac:dyDescent="0.3">
      <c r="D2" t="s">
        <v>1150</v>
      </c>
      <c r="E2" s="15" t="s">
        <v>108</v>
      </c>
    </row>
    <row r="3" spans="1:9" x14ac:dyDescent="0.3">
      <c r="D3" t="s">
        <v>1151</v>
      </c>
      <c r="E3" s="15" t="s">
        <v>107</v>
      </c>
    </row>
    <row r="4" spans="1:9" x14ac:dyDescent="0.3">
      <c r="D4" t="s">
        <v>1152</v>
      </c>
      <c r="E4" s="15" t="s">
        <v>106</v>
      </c>
    </row>
    <row r="5" spans="1:9" x14ac:dyDescent="0.3">
      <c r="D5" t="s">
        <v>1162</v>
      </c>
    </row>
    <row r="6" spans="1:9" x14ac:dyDescent="0.3">
      <c r="D6" t="s">
        <v>1163</v>
      </c>
    </row>
    <row r="7" spans="1:9" x14ac:dyDescent="0.3">
      <c r="A7" s="18" t="s">
        <v>113</v>
      </c>
      <c r="B7" s="18" t="s">
        <v>114</v>
      </c>
      <c r="C7" s="18" t="s">
        <v>112</v>
      </c>
      <c r="D7" s="18" t="s">
        <v>115</v>
      </c>
      <c r="E7" s="18" t="s">
        <v>95</v>
      </c>
      <c r="F7" s="18" t="s">
        <v>1132</v>
      </c>
      <c r="G7" s="18" t="s">
        <v>96</v>
      </c>
      <c r="H7" s="18" t="s">
        <v>100</v>
      </c>
      <c r="I7" s="18" t="s">
        <v>101</v>
      </c>
    </row>
    <row r="8" spans="1:9" ht="86.4" x14ac:dyDescent="0.3">
      <c r="A8" s="14"/>
      <c r="B8" s="199"/>
      <c r="C8" s="69"/>
      <c r="D8" s="16" t="s">
        <v>1343</v>
      </c>
      <c r="E8" s="69" t="s">
        <v>93</v>
      </c>
      <c r="F8" s="11" t="s">
        <v>1363</v>
      </c>
      <c r="G8" t="s">
        <v>97</v>
      </c>
      <c r="H8" s="11" t="s">
        <v>958</v>
      </c>
      <c r="I8" t="s">
        <v>154</v>
      </c>
    </row>
    <row r="9" spans="1:9" ht="201.6" x14ac:dyDescent="0.3">
      <c r="A9" s="14" t="s">
        <v>1089</v>
      </c>
      <c r="B9" s="199" t="s">
        <v>27</v>
      </c>
      <c r="C9" s="69" t="s">
        <v>116</v>
      </c>
      <c r="D9" s="16" t="s">
        <v>1101</v>
      </c>
      <c r="E9" s="69" t="s">
        <v>1532</v>
      </c>
      <c r="F9" s="7" t="s">
        <v>1144</v>
      </c>
      <c r="H9" s="101" t="s">
        <v>1107</v>
      </c>
      <c r="I9" s="60" t="s">
        <v>1148</v>
      </c>
    </row>
    <row r="10" spans="1:9" ht="202.8" x14ac:dyDescent="0.3">
      <c r="A10" s="14"/>
      <c r="B10" s="199"/>
      <c r="C10" s="183">
        <v>44251</v>
      </c>
      <c r="D10" s="16" t="s">
        <v>1106</v>
      </c>
      <c r="E10" s="69" t="s">
        <v>1531</v>
      </c>
      <c r="F10" s="7" t="s">
        <v>1355</v>
      </c>
      <c r="I10" s="69" t="s">
        <v>1149</v>
      </c>
    </row>
    <row r="11" spans="1:9" ht="158.4" x14ac:dyDescent="0.3">
      <c r="A11" s="14"/>
      <c r="B11" s="200"/>
      <c r="C11" s="69"/>
      <c r="D11" s="16" t="s">
        <v>1147</v>
      </c>
      <c r="E11" s="69" t="s">
        <v>1356</v>
      </c>
      <c r="F11" s="7" t="s">
        <v>1366</v>
      </c>
      <c r="H11" s="11" t="s">
        <v>1138</v>
      </c>
      <c r="I11" s="11" t="s">
        <v>1365</v>
      </c>
    </row>
    <row r="12" spans="1:9" ht="28.8" x14ac:dyDescent="0.3">
      <c r="A12" s="14"/>
      <c r="B12" s="200"/>
      <c r="C12" s="69"/>
      <c r="D12" s="16" t="s">
        <v>1102</v>
      </c>
      <c r="E12" s="69" t="s">
        <v>104</v>
      </c>
      <c r="F12" s="11" t="s">
        <v>1362</v>
      </c>
      <c r="G12" s="11"/>
      <c r="H12" s="11"/>
    </row>
    <row r="13" spans="1:9" x14ac:dyDescent="0.3">
      <c r="D13" s="69"/>
      <c r="E13" s="11"/>
    </row>
    <row r="14" spans="1:9" ht="18" x14ac:dyDescent="0.35">
      <c r="D14" s="243" t="s">
        <v>229</v>
      </c>
      <c r="E14" s="244" t="s">
        <v>228</v>
      </c>
      <c r="F14" s="244" t="s">
        <v>226</v>
      </c>
      <c r="G14" s="47" t="s">
        <v>227</v>
      </c>
    </row>
    <row r="15" spans="1:9" x14ac:dyDescent="0.3">
      <c r="C15" s="150"/>
      <c r="D15" s="229" t="s">
        <v>128</v>
      </c>
      <c r="E15" s="230" t="s">
        <v>135</v>
      </c>
      <c r="F15" s="231" t="s">
        <v>648</v>
      </c>
    </row>
    <row r="16" spans="1:9" ht="72" x14ac:dyDescent="0.3">
      <c r="C16" s="150"/>
      <c r="D16" s="229" t="s">
        <v>129</v>
      </c>
      <c r="E16" s="232" t="s">
        <v>1367</v>
      </c>
      <c r="F16" s="231" t="s">
        <v>648</v>
      </c>
      <c r="G16" s="203" t="s">
        <v>1334</v>
      </c>
    </row>
    <row r="17" spans="3:7" x14ac:dyDescent="0.3">
      <c r="C17" s="150"/>
      <c r="D17" s="229" t="s">
        <v>133</v>
      </c>
      <c r="E17" s="230" t="str">
        <f>A9</f>
        <v>L</v>
      </c>
      <c r="F17" s="231" t="s">
        <v>384</v>
      </c>
    </row>
    <row r="18" spans="3:7" x14ac:dyDescent="0.3">
      <c r="C18" s="150"/>
      <c r="D18" s="229" t="s">
        <v>131</v>
      </c>
      <c r="E18" s="231" t="s">
        <v>1109</v>
      </c>
      <c r="F18" s="231" t="s">
        <v>519</v>
      </c>
    </row>
    <row r="19" spans="3:7" x14ac:dyDescent="0.3">
      <c r="C19" s="150"/>
      <c r="D19" s="233" t="s">
        <v>1110</v>
      </c>
      <c r="E19" s="234" t="s">
        <v>1336</v>
      </c>
      <c r="F19" s="234" t="s">
        <v>519</v>
      </c>
    </row>
    <row r="20" spans="3:7" x14ac:dyDescent="0.3">
      <c r="C20" s="150"/>
      <c r="D20" s="235" t="s">
        <v>1335</v>
      </c>
      <c r="E20" s="230" t="s">
        <v>1337</v>
      </c>
      <c r="F20" s="231" t="s">
        <v>384</v>
      </c>
    </row>
    <row r="21" spans="3:7" x14ac:dyDescent="0.3">
      <c r="C21" s="150"/>
      <c r="D21" s="236" t="s">
        <v>1329</v>
      </c>
      <c r="E21" s="237" t="s">
        <v>1333</v>
      </c>
      <c r="F21" s="231" t="s">
        <v>384</v>
      </c>
    </row>
    <row r="22" spans="3:7" x14ac:dyDescent="0.3">
      <c r="D22" s="238" t="s">
        <v>160</v>
      </c>
      <c r="E22" s="239" t="s">
        <v>1339</v>
      </c>
      <c r="F22" s="239" t="s">
        <v>660</v>
      </c>
    </row>
    <row r="23" spans="3:7" x14ac:dyDescent="0.3">
      <c r="D23" s="240" t="s">
        <v>1348</v>
      </c>
      <c r="E23" s="239" t="s">
        <v>1340</v>
      </c>
      <c r="F23" s="239" t="s">
        <v>660</v>
      </c>
    </row>
    <row r="24" spans="3:7" x14ac:dyDescent="0.3">
      <c r="D24" s="240" t="s">
        <v>1347</v>
      </c>
      <c r="E24" s="239" t="s">
        <v>1341</v>
      </c>
      <c r="F24" s="239" t="s">
        <v>660</v>
      </c>
    </row>
    <row r="25" spans="3:7" x14ac:dyDescent="0.3">
      <c r="D25" s="240" t="s">
        <v>1338</v>
      </c>
      <c r="E25" s="239" t="s">
        <v>1342</v>
      </c>
      <c r="F25" s="239" t="s">
        <v>384</v>
      </c>
    </row>
    <row r="26" spans="3:7" x14ac:dyDescent="0.3">
      <c r="D26" s="240" t="s">
        <v>1346</v>
      </c>
      <c r="E26" s="231" t="s">
        <v>1345</v>
      </c>
      <c r="F26" s="231" t="s">
        <v>384</v>
      </c>
    </row>
    <row r="27" spans="3:7" x14ac:dyDescent="0.3">
      <c r="D27" s="240" t="s">
        <v>1349</v>
      </c>
      <c r="E27" s="231" t="s">
        <v>1360</v>
      </c>
      <c r="F27" s="231" t="s">
        <v>384</v>
      </c>
    </row>
    <row r="28" spans="3:7" x14ac:dyDescent="0.3">
      <c r="C28" s="46">
        <v>44280</v>
      </c>
      <c r="D28" s="227" t="s">
        <v>1372</v>
      </c>
      <c r="E28" s="231" t="s">
        <v>1359</v>
      </c>
      <c r="F28" s="231" t="s">
        <v>384</v>
      </c>
    </row>
    <row r="29" spans="3:7" x14ac:dyDescent="0.3">
      <c r="D29" s="240" t="s">
        <v>1350</v>
      </c>
      <c r="E29" s="231" t="s">
        <v>1357</v>
      </c>
      <c r="F29" s="231" t="s">
        <v>387</v>
      </c>
    </row>
    <row r="30" spans="3:7" x14ac:dyDescent="0.3">
      <c r="D30" s="240" t="s">
        <v>1351</v>
      </c>
      <c r="E30" s="231" t="s">
        <v>1358</v>
      </c>
      <c r="F30" s="231" t="s">
        <v>387</v>
      </c>
    </row>
    <row r="31" spans="3:7" ht="57.6" x14ac:dyDescent="0.3">
      <c r="C31" s="245" t="s">
        <v>1398</v>
      </c>
      <c r="D31" s="246" t="s">
        <v>1369</v>
      </c>
      <c r="E31" s="247" t="s">
        <v>1397</v>
      </c>
      <c r="F31" s="248" t="s">
        <v>387</v>
      </c>
      <c r="G31" t="s">
        <v>1396</v>
      </c>
    </row>
    <row r="32" spans="3:7" x14ac:dyDescent="0.3">
      <c r="C32" s="184">
        <v>44278</v>
      </c>
      <c r="D32" s="227" t="s">
        <v>1352</v>
      </c>
      <c r="E32" s="228" t="s">
        <v>1368</v>
      </c>
      <c r="F32" s="228" t="s">
        <v>387</v>
      </c>
    </row>
    <row r="33" spans="3:6" x14ac:dyDescent="0.3">
      <c r="D33" s="235" t="s">
        <v>1093</v>
      </c>
      <c r="E33" s="230" t="s">
        <v>1094</v>
      </c>
      <c r="F33" s="231" t="s">
        <v>384</v>
      </c>
    </row>
    <row r="34" spans="3:6" ht="72" x14ac:dyDescent="0.3">
      <c r="D34" s="240" t="s">
        <v>1353</v>
      </c>
      <c r="E34" s="241" t="s">
        <v>1361</v>
      </c>
      <c r="F34" s="231" t="s">
        <v>388</v>
      </c>
    </row>
    <row r="35" spans="3:6" x14ac:dyDescent="0.3">
      <c r="C35" s="184">
        <v>44278</v>
      </c>
      <c r="D35" s="227" t="s">
        <v>1354</v>
      </c>
      <c r="E35" s="242" t="s">
        <v>1370</v>
      </c>
      <c r="F35" s="228" t="s">
        <v>387</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BBC4E-1F05-49A0-AF27-91DD27BAE4FB}">
  <dimension ref="A1:J60"/>
  <sheetViews>
    <sheetView topLeftCell="C3" zoomScale="70" zoomScaleNormal="70" workbookViewId="0">
      <selection activeCell="E10" sqref="E10"/>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65.77734375" customWidth="1"/>
    <col min="6" max="6" width="107.6640625" customWidth="1"/>
    <col min="7" max="7" width="49.33203125" customWidth="1"/>
    <col min="8" max="8" width="27.44140625" customWidth="1"/>
    <col min="9" max="9" width="86.44140625" customWidth="1"/>
    <col min="10" max="10" width="64.5546875" customWidth="1"/>
  </cols>
  <sheetData>
    <row r="1" spans="1:10" ht="98.1" customHeight="1" x14ac:dyDescent="0.3">
      <c r="F1" s="28" t="e">
        <f>A8&amp;CHAR(10)&amp;"-"&amp;[1]Versionning!#REF!</f>
        <v>#REF!</v>
      </c>
    </row>
    <row r="2" spans="1:10" x14ac:dyDescent="0.3">
      <c r="D2" t="s">
        <v>1203</v>
      </c>
      <c r="E2" s="15" t="s">
        <v>108</v>
      </c>
    </row>
    <row r="3" spans="1:10" x14ac:dyDescent="0.3">
      <c r="D3" t="s">
        <v>1204</v>
      </c>
      <c r="E3" s="15" t="s">
        <v>107</v>
      </c>
    </row>
    <row r="4" spans="1:10" x14ac:dyDescent="0.3">
      <c r="D4" t="s">
        <v>1205</v>
      </c>
      <c r="E4" s="15" t="s">
        <v>106</v>
      </c>
    </row>
    <row r="7" spans="1:10" x14ac:dyDescent="0.3">
      <c r="A7" s="18" t="s">
        <v>113</v>
      </c>
      <c r="B7" s="18" t="s">
        <v>114</v>
      </c>
      <c r="C7" s="18" t="s">
        <v>112</v>
      </c>
      <c r="D7" s="18" t="s">
        <v>115</v>
      </c>
      <c r="E7" s="18" t="s">
        <v>95</v>
      </c>
      <c r="F7" s="18" t="s">
        <v>94</v>
      </c>
      <c r="G7" s="18" t="s">
        <v>96</v>
      </c>
      <c r="H7" s="18" t="s">
        <v>100</v>
      </c>
      <c r="I7" s="18" t="s">
        <v>101</v>
      </c>
    </row>
    <row r="8" spans="1:10" ht="100.8" x14ac:dyDescent="0.3">
      <c r="A8" s="14" t="s">
        <v>1215</v>
      </c>
      <c r="B8" s="168"/>
      <c r="C8" s="16"/>
      <c r="D8" s="16" t="s">
        <v>1171</v>
      </c>
      <c r="E8" s="168" t="s">
        <v>1202</v>
      </c>
      <c r="F8" s="129" t="s">
        <v>1206</v>
      </c>
      <c r="G8" s="188" t="s">
        <v>1380</v>
      </c>
      <c r="H8" s="11"/>
    </row>
    <row r="9" spans="1:10" ht="57.6" x14ac:dyDescent="0.3">
      <c r="A9" s="14" t="str">
        <f>A8</f>
        <v>M</v>
      </c>
      <c r="B9" s="31"/>
      <c r="C9" s="14"/>
      <c r="D9" s="126" t="s">
        <v>1211</v>
      </c>
      <c r="E9" s="170" t="s">
        <v>1103</v>
      </c>
      <c r="F9" s="171" t="s">
        <v>1216</v>
      </c>
      <c r="G9" s="11"/>
      <c r="H9" s="19" t="s">
        <v>1174</v>
      </c>
      <c r="I9" s="171" t="s">
        <v>1210</v>
      </c>
    </row>
    <row r="10" spans="1:10" ht="43.2" x14ac:dyDescent="0.3">
      <c r="A10" s="14"/>
      <c r="B10" s="31"/>
      <c r="C10" s="16"/>
      <c r="D10" s="16" t="s">
        <v>1218</v>
      </c>
      <c r="E10" s="69" t="s">
        <v>1172</v>
      </c>
      <c r="F10" s="60" t="s">
        <v>1195</v>
      </c>
      <c r="G10" s="50" t="s">
        <v>1176</v>
      </c>
      <c r="H10" s="43" t="s">
        <v>1175</v>
      </c>
      <c r="I10" s="96"/>
    </row>
    <row r="11" spans="1:10" ht="96" customHeight="1" x14ac:dyDescent="0.3">
      <c r="A11" s="14"/>
      <c r="B11" s="31"/>
      <c r="C11" s="14"/>
      <c r="D11" s="169" t="s">
        <v>1173</v>
      </c>
      <c r="F11" s="60" t="s">
        <v>1217</v>
      </c>
      <c r="G11" s="29"/>
      <c r="H11" s="51"/>
      <c r="I11" s="63"/>
      <c r="J11" s="33"/>
    </row>
    <row r="12" spans="1:10" ht="15.6" x14ac:dyDescent="0.3">
      <c r="A12" s="14"/>
      <c r="B12" s="31"/>
      <c r="C12" s="14"/>
      <c r="D12" s="14"/>
      <c r="F12" s="60"/>
      <c r="G12" s="29"/>
      <c r="H12" s="51"/>
      <c r="I12" s="63"/>
      <c r="J12" s="71"/>
    </row>
    <row r="13" spans="1:10" x14ac:dyDescent="0.3">
      <c r="D13" s="14"/>
      <c r="E13" s="14"/>
      <c r="F13" s="11"/>
    </row>
    <row r="14" spans="1:10" x14ac:dyDescent="0.3">
      <c r="D14" s="194" t="s">
        <v>229</v>
      </c>
      <c r="E14" s="195" t="s">
        <v>228</v>
      </c>
      <c r="F14" s="195" t="s">
        <v>226</v>
      </c>
      <c r="G14" s="47" t="s">
        <v>227</v>
      </c>
    </row>
    <row r="15" spans="1:10" x14ac:dyDescent="0.3">
      <c r="D15" s="205" t="s">
        <v>128</v>
      </c>
      <c r="E15" s="224" t="s">
        <v>135</v>
      </c>
      <c r="F15" s="182" t="s">
        <v>384</v>
      </c>
    </row>
    <row r="16" spans="1:10" x14ac:dyDescent="0.3">
      <c r="D16" s="205" t="s">
        <v>129</v>
      </c>
      <c r="E16" s="167" t="str">
        <f>"CASHOUT_"&amp;A9&amp;"_"&amp;E17&amp;"_"&amp;E19&amp;" au format YYYY-MM-dd"</f>
        <v>CASHOUT_M_business date_sysdate au format YYYY-MM-dd</v>
      </c>
      <c r="F16" s="182" t="s">
        <v>384</v>
      </c>
    </row>
    <row r="17" spans="3:7" x14ac:dyDescent="0.3">
      <c r="D17" s="205" t="s">
        <v>131</v>
      </c>
      <c r="E17" s="182" t="s">
        <v>1109</v>
      </c>
      <c r="F17" s="182" t="s">
        <v>385</v>
      </c>
    </row>
    <row r="18" spans="3:7" x14ac:dyDescent="0.3">
      <c r="C18" s="46">
        <v>44200</v>
      </c>
      <c r="D18" s="181" t="s">
        <v>1110</v>
      </c>
      <c r="E18" s="182" t="s">
        <v>1111</v>
      </c>
      <c r="F18" s="182" t="s">
        <v>519</v>
      </c>
    </row>
    <row r="19" spans="3:7" x14ac:dyDescent="0.3">
      <c r="D19" s="205" t="s">
        <v>132</v>
      </c>
      <c r="E19" s="182" t="s">
        <v>1111</v>
      </c>
      <c r="F19" s="182" t="s">
        <v>386</v>
      </c>
    </row>
    <row r="20" spans="3:7" x14ac:dyDescent="0.3">
      <c r="D20" s="206" t="s">
        <v>133</v>
      </c>
      <c r="E20" s="224" t="str">
        <f>A8</f>
        <v>M</v>
      </c>
      <c r="F20" s="182" t="s">
        <v>384</v>
      </c>
    </row>
    <row r="21" spans="3:7" x14ac:dyDescent="0.3">
      <c r="D21" s="206" t="s">
        <v>208</v>
      </c>
      <c r="E21" s="206" t="s">
        <v>1212</v>
      </c>
      <c r="F21" s="182" t="s">
        <v>384</v>
      </c>
      <c r="G21" t="s">
        <v>1213</v>
      </c>
    </row>
    <row r="22" spans="3:7" x14ac:dyDescent="0.3">
      <c r="D22" s="205" t="s">
        <v>1093</v>
      </c>
      <c r="E22" s="224" t="s">
        <v>1094</v>
      </c>
      <c r="F22" s="182" t="s">
        <v>384</v>
      </c>
    </row>
    <row r="23" spans="3:7" x14ac:dyDescent="0.3">
      <c r="D23" s="205" t="s">
        <v>200</v>
      </c>
      <c r="E23" s="224" t="str">
        <f>"Contrôle des frais trimestriels d'impayés"</f>
        <v>Contrôle des frais trimestriels d'impayés</v>
      </c>
      <c r="F23" s="182" t="s">
        <v>384</v>
      </c>
    </row>
    <row r="24" spans="3:7" x14ac:dyDescent="0.3">
      <c r="D24" s="205" t="s">
        <v>584</v>
      </c>
      <c r="E24" s="224" t="s">
        <v>1214</v>
      </c>
      <c r="F24" s="182" t="s">
        <v>384</v>
      </c>
    </row>
    <row r="25" spans="3:7" x14ac:dyDescent="0.3">
      <c r="D25" s="205" t="s">
        <v>1189</v>
      </c>
      <c r="E25" s="206" t="s">
        <v>1201</v>
      </c>
      <c r="F25" s="182" t="s">
        <v>384</v>
      </c>
    </row>
    <row r="26" spans="3:7" x14ac:dyDescent="0.3">
      <c r="D26" s="223" t="s">
        <v>1190</v>
      </c>
      <c r="E26" s="182" t="s">
        <v>1194</v>
      </c>
      <c r="F26" s="182" t="s">
        <v>1198</v>
      </c>
      <c r="G26" s="27"/>
    </row>
    <row r="27" spans="3:7" x14ac:dyDescent="0.3">
      <c r="D27" s="223" t="s">
        <v>1191</v>
      </c>
      <c r="E27" s="182" t="s">
        <v>1197</v>
      </c>
      <c r="F27" s="182" t="s">
        <v>1198</v>
      </c>
      <c r="G27" s="27"/>
    </row>
    <row r="28" spans="3:7" x14ac:dyDescent="0.3">
      <c r="D28" s="198" t="s">
        <v>1192</v>
      </c>
      <c r="E28" s="161" t="s">
        <v>1196</v>
      </c>
      <c r="F28" s="161" t="s">
        <v>1198</v>
      </c>
      <c r="G28" s="27"/>
    </row>
    <row r="29" spans="3:7" x14ac:dyDescent="0.3">
      <c r="C29" s="184">
        <v>44251</v>
      </c>
      <c r="D29" s="198" t="s">
        <v>1323</v>
      </c>
      <c r="E29" s="161" t="s">
        <v>1325</v>
      </c>
      <c r="F29" s="161" t="s">
        <v>1198</v>
      </c>
      <c r="G29" s="27"/>
    </row>
    <row r="30" spans="3:7" x14ac:dyDescent="0.3">
      <c r="C30" s="184">
        <v>44251</v>
      </c>
      <c r="D30" s="198" t="s">
        <v>1324</v>
      </c>
      <c r="E30" s="161" t="s">
        <v>1326</v>
      </c>
      <c r="F30" s="161" t="s">
        <v>1198</v>
      </c>
      <c r="G30" s="27"/>
    </row>
    <row r="31" spans="3:7" x14ac:dyDescent="0.3">
      <c r="D31" s="223" t="s">
        <v>1193</v>
      </c>
      <c r="E31" s="182" t="s">
        <v>1164</v>
      </c>
      <c r="F31" s="182" t="s">
        <v>1198</v>
      </c>
      <c r="G31" s="27"/>
    </row>
    <row r="32" spans="3:7" x14ac:dyDescent="0.3">
      <c r="D32" s="223" t="s">
        <v>1207</v>
      </c>
      <c r="E32" s="182" t="s">
        <v>1170</v>
      </c>
      <c r="F32" s="182" t="s">
        <v>384</v>
      </c>
      <c r="G32" s="27"/>
    </row>
    <row r="33" spans="3:7" x14ac:dyDescent="0.3">
      <c r="D33" s="223" t="s">
        <v>1209</v>
      </c>
      <c r="E33" s="182" t="s">
        <v>1170</v>
      </c>
      <c r="F33" s="182" t="s">
        <v>384</v>
      </c>
      <c r="G33" s="27"/>
    </row>
    <row r="34" spans="3:7" x14ac:dyDescent="0.3">
      <c r="D34" s="223" t="s">
        <v>1208</v>
      </c>
      <c r="E34" s="182" t="s">
        <v>1165</v>
      </c>
      <c r="F34" s="182" t="s">
        <v>384</v>
      </c>
      <c r="G34" s="27"/>
    </row>
    <row r="35" spans="3:7" x14ac:dyDescent="0.3">
      <c r="D35" s="218" t="s">
        <v>1177</v>
      </c>
      <c r="E35" s="219"/>
      <c r="F35" s="219"/>
      <c r="G35" s="27"/>
    </row>
    <row r="36" spans="3:7" x14ac:dyDescent="0.3">
      <c r="D36" s="220" t="s">
        <v>1178</v>
      </c>
      <c r="E36" s="219" t="s">
        <v>1185</v>
      </c>
      <c r="F36" s="219" t="s">
        <v>384</v>
      </c>
      <c r="G36" s="27"/>
    </row>
    <row r="37" spans="3:7" x14ac:dyDescent="0.3">
      <c r="D37" s="220" t="s">
        <v>1181</v>
      </c>
      <c r="E37" s="219" t="s">
        <v>1186</v>
      </c>
      <c r="F37" s="219" t="s">
        <v>1198</v>
      </c>
      <c r="G37" s="27"/>
    </row>
    <row r="38" spans="3:7" x14ac:dyDescent="0.3">
      <c r="D38" s="220" t="s">
        <v>1182</v>
      </c>
      <c r="E38" s="219" t="s">
        <v>1187</v>
      </c>
      <c r="F38" s="219" t="s">
        <v>1198</v>
      </c>
      <c r="G38" s="27"/>
    </row>
    <row r="39" spans="3:7" x14ac:dyDescent="0.3">
      <c r="D39" s="220" t="s">
        <v>1179</v>
      </c>
      <c r="E39" s="219" t="s">
        <v>1200</v>
      </c>
      <c r="F39" s="219" t="s">
        <v>1198</v>
      </c>
      <c r="G39" s="27"/>
    </row>
    <row r="40" spans="3:7" x14ac:dyDescent="0.3">
      <c r="D40" s="220" t="s">
        <v>1180</v>
      </c>
      <c r="E40" s="219" t="s">
        <v>1188</v>
      </c>
      <c r="F40" s="219" t="s">
        <v>1198</v>
      </c>
      <c r="G40" s="27"/>
    </row>
    <row r="41" spans="3:7" x14ac:dyDescent="0.3">
      <c r="D41" s="220" t="s">
        <v>1184</v>
      </c>
      <c r="E41" s="218" t="s">
        <v>1199</v>
      </c>
      <c r="F41" s="219" t="s">
        <v>385</v>
      </c>
      <c r="G41" s="27"/>
    </row>
    <row r="42" spans="3:7" x14ac:dyDescent="0.3">
      <c r="D42" s="220" t="s">
        <v>1183</v>
      </c>
      <c r="E42" s="221" t="s">
        <v>678</v>
      </c>
      <c r="F42" s="219" t="s">
        <v>384</v>
      </c>
      <c r="G42" s="11"/>
    </row>
    <row r="43" spans="3:7" x14ac:dyDescent="0.3">
      <c r="C43" s="184">
        <v>44258</v>
      </c>
      <c r="D43" s="166" t="s">
        <v>1329</v>
      </c>
      <c r="E43" s="211" t="s">
        <v>1331</v>
      </c>
      <c r="F43" s="161" t="s">
        <v>384</v>
      </c>
    </row>
    <row r="44" spans="3:7" x14ac:dyDescent="0.3">
      <c r="D44" s="14"/>
      <c r="E44" s="16"/>
      <c r="F44" s="11"/>
    </row>
    <row r="45" spans="3:7" x14ac:dyDescent="0.3">
      <c r="D45" s="14"/>
      <c r="E45" s="16"/>
      <c r="F45" s="11"/>
    </row>
    <row r="49" spans="3:7" x14ac:dyDescent="0.3">
      <c r="D49" s="14"/>
      <c r="E49" s="14"/>
    </row>
    <row r="50" spans="3:7" x14ac:dyDescent="0.3">
      <c r="D50" s="14"/>
      <c r="E50" s="14"/>
    </row>
    <row r="51" spans="3:7" x14ac:dyDescent="0.3">
      <c r="D51" s="14"/>
      <c r="E51" s="14"/>
    </row>
    <row r="52" spans="3:7" x14ac:dyDescent="0.3">
      <c r="D52" s="14"/>
      <c r="E52" s="14"/>
    </row>
    <row r="53" spans="3:7" x14ac:dyDescent="0.3">
      <c r="D53" s="14"/>
      <c r="E53" s="16"/>
      <c r="F53" s="11"/>
    </row>
    <row r="54" spans="3:7" x14ac:dyDescent="0.3">
      <c r="D54" s="14"/>
      <c r="E54" s="16"/>
      <c r="G54" t="s">
        <v>704</v>
      </c>
    </row>
    <row r="55" spans="3:7" x14ac:dyDescent="0.3">
      <c r="D55" s="14"/>
      <c r="E55" s="14"/>
      <c r="G55">
        <v>2</v>
      </c>
    </row>
    <row r="59" spans="3:7" x14ac:dyDescent="0.3">
      <c r="C59" s="46"/>
    </row>
    <row r="60" spans="3:7" x14ac:dyDescent="0.3">
      <c r="C60" s="46"/>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3E10B-A8DF-477E-AC7D-5BB17C83ADC4}">
  <dimension ref="A1:J46"/>
  <sheetViews>
    <sheetView topLeftCell="B13" zoomScale="70" zoomScaleNormal="70" workbookViewId="0">
      <selection activeCell="E22" sqref="E22"/>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81.5546875" customWidth="1"/>
    <col min="6" max="6" width="138.33203125" customWidth="1"/>
    <col min="7" max="7" width="56.44140625" bestFit="1" customWidth="1"/>
    <col min="8" max="8" width="40.6640625" customWidth="1"/>
    <col min="9" max="9" width="86.44140625" customWidth="1"/>
    <col min="10" max="10" width="68.5546875" customWidth="1"/>
  </cols>
  <sheetData>
    <row r="1" spans="1:10" ht="61.2" x14ac:dyDescent="0.3">
      <c r="B1" s="104" t="str">
        <f>A9</f>
        <v>M</v>
      </c>
    </row>
    <row r="2" spans="1:10" x14ac:dyDescent="0.3">
      <c r="D2" t="s">
        <v>1150</v>
      </c>
      <c r="E2" s="15" t="s">
        <v>108</v>
      </c>
    </row>
    <row r="3" spans="1:10" x14ac:dyDescent="0.3">
      <c r="D3" t="s">
        <v>1151</v>
      </c>
      <c r="E3" s="15" t="s">
        <v>107</v>
      </c>
    </row>
    <row r="4" spans="1:10" x14ac:dyDescent="0.3">
      <c r="D4" t="s">
        <v>1152</v>
      </c>
      <c r="E4" s="15" t="s">
        <v>106</v>
      </c>
    </row>
    <row r="5" spans="1:10" x14ac:dyDescent="0.3">
      <c r="D5" t="s">
        <v>1162</v>
      </c>
    </row>
    <row r="6" spans="1:10" x14ac:dyDescent="0.3">
      <c r="D6" t="s">
        <v>1163</v>
      </c>
    </row>
    <row r="7" spans="1:10" x14ac:dyDescent="0.3">
      <c r="A7" s="18" t="s">
        <v>113</v>
      </c>
      <c r="B7" s="18" t="s">
        <v>114</v>
      </c>
      <c r="C7" s="18" t="s">
        <v>112</v>
      </c>
      <c r="D7" s="18" t="s">
        <v>115</v>
      </c>
      <c r="E7" s="18" t="s">
        <v>95</v>
      </c>
      <c r="F7" s="18" t="s">
        <v>1132</v>
      </c>
      <c r="G7" s="18" t="s">
        <v>96</v>
      </c>
      <c r="H7" s="18" t="s">
        <v>100</v>
      </c>
      <c r="I7" s="18" t="s">
        <v>101</v>
      </c>
    </row>
    <row r="8" spans="1:10" ht="86.4" x14ac:dyDescent="0.3">
      <c r="A8" s="14"/>
      <c r="B8" s="209"/>
      <c r="C8" s="69"/>
      <c r="D8" s="16" t="s">
        <v>1343</v>
      </c>
      <c r="E8" t="s">
        <v>93</v>
      </c>
      <c r="F8" s="11" t="s">
        <v>1363</v>
      </c>
      <c r="G8" t="s">
        <v>97</v>
      </c>
      <c r="H8" s="11" t="s">
        <v>958</v>
      </c>
      <c r="I8" t="s">
        <v>154</v>
      </c>
    </row>
    <row r="9" spans="1:10" ht="216" x14ac:dyDescent="0.3">
      <c r="A9" s="14" t="s">
        <v>1215</v>
      </c>
      <c r="B9" s="209"/>
      <c r="C9" s="69" t="s">
        <v>116</v>
      </c>
      <c r="D9" s="16" t="s">
        <v>1391</v>
      </c>
      <c r="E9" s="69" t="s">
        <v>1103</v>
      </c>
      <c r="F9" s="7" t="s">
        <v>1144</v>
      </c>
      <c r="H9" s="101" t="s">
        <v>1107</v>
      </c>
      <c r="I9" s="60" t="s">
        <v>1381</v>
      </c>
    </row>
    <row r="10" spans="1:10" ht="140.4" x14ac:dyDescent="0.3">
      <c r="A10" s="14"/>
      <c r="B10" s="209"/>
      <c r="C10" s="225"/>
      <c r="D10" s="16" t="s">
        <v>1390</v>
      </c>
      <c r="E10" s="69" t="s">
        <v>1104</v>
      </c>
      <c r="F10" s="7" t="s">
        <v>1385</v>
      </c>
      <c r="I10" s="69" t="s">
        <v>1149</v>
      </c>
    </row>
    <row r="11" spans="1:10" ht="72" x14ac:dyDescent="0.3">
      <c r="A11" s="14"/>
      <c r="B11" s="210"/>
      <c r="C11" s="69"/>
      <c r="D11" s="16" t="s">
        <v>1147</v>
      </c>
      <c r="E11" s="69" t="s">
        <v>1356</v>
      </c>
      <c r="F11" s="7" t="s">
        <v>1366</v>
      </c>
      <c r="H11" s="11" t="s">
        <v>1138</v>
      </c>
      <c r="I11" s="188" t="s">
        <v>1382</v>
      </c>
      <c r="J11" s="11"/>
    </row>
    <row r="12" spans="1:10" ht="28.8" x14ac:dyDescent="0.3">
      <c r="A12" s="14"/>
      <c r="B12" s="210"/>
      <c r="C12" s="69"/>
      <c r="D12" s="16" t="s">
        <v>1102</v>
      </c>
      <c r="E12" s="69" t="s">
        <v>104</v>
      </c>
      <c r="F12" s="11" t="s">
        <v>1362</v>
      </c>
      <c r="G12" s="11"/>
      <c r="H12" s="11"/>
    </row>
    <row r="13" spans="1:10" x14ac:dyDescent="0.3">
      <c r="D13" s="69"/>
      <c r="E13" s="11"/>
    </row>
    <row r="14" spans="1:10" ht="18" x14ac:dyDescent="0.35">
      <c r="D14" s="201" t="s">
        <v>229</v>
      </c>
      <c r="E14" s="202" t="s">
        <v>228</v>
      </c>
      <c r="F14" s="202" t="s">
        <v>226</v>
      </c>
      <c r="G14" s="47" t="s">
        <v>227</v>
      </c>
    </row>
    <row r="15" spans="1:10" x14ac:dyDescent="0.3">
      <c r="C15" s="150"/>
      <c r="D15" s="160" t="s">
        <v>128</v>
      </c>
      <c r="E15" s="163" t="s">
        <v>135</v>
      </c>
      <c r="F15" s="161" t="s">
        <v>648</v>
      </c>
    </row>
    <row r="16" spans="1:10" ht="72" x14ac:dyDescent="0.3">
      <c r="C16" s="150"/>
      <c r="D16" s="160" t="s">
        <v>129</v>
      </c>
      <c r="E16" s="204" t="s">
        <v>1371</v>
      </c>
      <c r="F16" s="161" t="s">
        <v>648</v>
      </c>
      <c r="G16" s="203" t="s">
        <v>1334</v>
      </c>
    </row>
    <row r="17" spans="3:7" x14ac:dyDescent="0.3">
      <c r="C17" s="150"/>
      <c r="D17" s="160" t="s">
        <v>133</v>
      </c>
      <c r="E17" s="163" t="str">
        <f>A9</f>
        <v>M</v>
      </c>
      <c r="F17" s="161" t="s">
        <v>384</v>
      </c>
    </row>
    <row r="18" spans="3:7" x14ac:dyDescent="0.3">
      <c r="C18" s="150"/>
      <c r="D18" s="160" t="s">
        <v>131</v>
      </c>
      <c r="E18" s="161" t="s">
        <v>1109</v>
      </c>
      <c r="F18" s="161" t="s">
        <v>519</v>
      </c>
    </row>
    <row r="19" spans="3:7" x14ac:dyDescent="0.3">
      <c r="C19" s="150"/>
      <c r="D19" s="205" t="s">
        <v>1110</v>
      </c>
      <c r="E19" s="206" t="s">
        <v>1336</v>
      </c>
      <c r="F19" s="206" t="s">
        <v>519</v>
      </c>
    </row>
    <row r="20" spans="3:7" x14ac:dyDescent="0.3">
      <c r="C20" s="150"/>
      <c r="D20" s="162" t="s">
        <v>1335</v>
      </c>
      <c r="E20" s="163" t="s">
        <v>1337</v>
      </c>
      <c r="F20" s="161" t="s">
        <v>384</v>
      </c>
    </row>
    <row r="21" spans="3:7" x14ac:dyDescent="0.3">
      <c r="C21" s="150"/>
      <c r="D21" s="164" t="s">
        <v>1329</v>
      </c>
      <c r="E21" s="211" t="s">
        <v>1395</v>
      </c>
      <c r="F21" s="161" t="s">
        <v>384</v>
      </c>
    </row>
    <row r="22" spans="3:7" x14ac:dyDescent="0.3">
      <c r="D22" s="212" t="s">
        <v>160</v>
      </c>
      <c r="E22" s="182" t="s">
        <v>1339</v>
      </c>
      <c r="F22" s="203" t="s">
        <v>660</v>
      </c>
    </row>
    <row r="23" spans="3:7" x14ac:dyDescent="0.3">
      <c r="D23" s="213" t="s">
        <v>1348</v>
      </c>
      <c r="E23" s="182" t="s">
        <v>1340</v>
      </c>
      <c r="F23" s="203" t="s">
        <v>660</v>
      </c>
    </row>
    <row r="24" spans="3:7" x14ac:dyDescent="0.3">
      <c r="D24" s="213" t="s">
        <v>1347</v>
      </c>
      <c r="E24" s="182" t="s">
        <v>1341</v>
      </c>
      <c r="F24" s="203" t="s">
        <v>660</v>
      </c>
    </row>
    <row r="25" spans="3:7" x14ac:dyDescent="0.3">
      <c r="D25" s="213" t="s">
        <v>1338</v>
      </c>
      <c r="E25" s="182" t="s">
        <v>1342</v>
      </c>
      <c r="F25" s="203" t="s">
        <v>384</v>
      </c>
    </row>
    <row r="26" spans="3:7" x14ac:dyDescent="0.3">
      <c r="D26" s="213" t="s">
        <v>1346</v>
      </c>
      <c r="E26" s="161" t="s">
        <v>1345</v>
      </c>
      <c r="F26" s="207" t="s">
        <v>384</v>
      </c>
    </row>
    <row r="27" spans="3:7" x14ac:dyDescent="0.3">
      <c r="D27" s="213" t="s">
        <v>1349</v>
      </c>
      <c r="E27" s="161" t="s">
        <v>1360</v>
      </c>
      <c r="F27" s="207" t="s">
        <v>384</v>
      </c>
    </row>
    <row r="28" spans="3:7" x14ac:dyDescent="0.3">
      <c r="D28" s="213" t="s">
        <v>1372</v>
      </c>
      <c r="E28" s="161" t="s">
        <v>1393</v>
      </c>
      <c r="F28" s="207" t="s">
        <v>384</v>
      </c>
      <c r="G28" s="203" t="s">
        <v>1392</v>
      </c>
    </row>
    <row r="29" spans="3:7" x14ac:dyDescent="0.3">
      <c r="D29" s="213" t="s">
        <v>1374</v>
      </c>
      <c r="E29" s="182" t="s">
        <v>1386</v>
      </c>
      <c r="F29" s="161" t="s">
        <v>387</v>
      </c>
    </row>
    <row r="30" spans="3:7" x14ac:dyDescent="0.3">
      <c r="D30" s="213" t="s">
        <v>1384</v>
      </c>
      <c r="E30" s="161" t="s">
        <v>1388</v>
      </c>
      <c r="F30" s="161"/>
    </row>
    <row r="31" spans="3:7" x14ac:dyDescent="0.3">
      <c r="D31" s="213" t="s">
        <v>1375</v>
      </c>
      <c r="E31" s="161" t="s">
        <v>1387</v>
      </c>
      <c r="F31" s="161" t="s">
        <v>387</v>
      </c>
    </row>
    <row r="32" spans="3:7" x14ac:dyDescent="0.3">
      <c r="D32" s="213" t="s">
        <v>1394</v>
      </c>
      <c r="E32" s="161" t="s">
        <v>1389</v>
      </c>
      <c r="F32" s="161"/>
    </row>
    <row r="33" spans="3:6" x14ac:dyDescent="0.3">
      <c r="D33" s="213" t="s">
        <v>1376</v>
      </c>
      <c r="E33" s="161" t="s">
        <v>1373</v>
      </c>
      <c r="F33" s="161" t="s">
        <v>387</v>
      </c>
    </row>
    <row r="34" spans="3:6" x14ac:dyDescent="0.3">
      <c r="D34" s="213" t="s">
        <v>1377</v>
      </c>
      <c r="E34" s="161" t="s">
        <v>1383</v>
      </c>
      <c r="F34" s="161" t="s">
        <v>387</v>
      </c>
    </row>
    <row r="35" spans="3:6" x14ac:dyDescent="0.3">
      <c r="D35" s="162" t="s">
        <v>1093</v>
      </c>
      <c r="E35" s="163" t="s">
        <v>1094</v>
      </c>
      <c r="F35" s="161" t="s">
        <v>384</v>
      </c>
    </row>
    <row r="36" spans="3:6" ht="72" x14ac:dyDescent="0.3">
      <c r="D36" s="213" t="s">
        <v>1353</v>
      </c>
      <c r="E36" s="226" t="s">
        <v>1378</v>
      </c>
      <c r="F36" s="207" t="s">
        <v>388</v>
      </c>
    </row>
    <row r="37" spans="3:6" x14ac:dyDescent="0.3">
      <c r="C37" s="150"/>
      <c r="D37" s="208" t="s">
        <v>1354</v>
      </c>
      <c r="E37" s="222" t="s">
        <v>1379</v>
      </c>
      <c r="F37" s="182" t="s">
        <v>387</v>
      </c>
    </row>
    <row r="42" spans="3:6" x14ac:dyDescent="0.3">
      <c r="E42" s="203"/>
    </row>
    <row r="43" spans="3:6" x14ac:dyDescent="0.3">
      <c r="E43" s="207"/>
    </row>
    <row r="44" spans="3:6" x14ac:dyDescent="0.3">
      <c r="E44" s="207"/>
    </row>
    <row r="45" spans="3:6" x14ac:dyDescent="0.3">
      <c r="E45" s="207"/>
    </row>
    <row r="46" spans="3:6" x14ac:dyDescent="0.3">
      <c r="E46" s="207"/>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76"/>
  <sheetViews>
    <sheetView topLeftCell="C1" zoomScale="70" zoomScaleNormal="70" workbookViewId="0">
      <pane ySplit="1" topLeftCell="A6" activePane="bottomLeft" state="frozen"/>
      <selection activeCell="B14" sqref="B14"/>
      <selection pane="bottomLeft" activeCell="F8" sqref="F8"/>
    </sheetView>
  </sheetViews>
  <sheetFormatPr baseColWidth="10" defaultRowHeight="14.4" x14ac:dyDescent="0.3"/>
  <cols>
    <col min="1" max="1" width="17.6640625" bestFit="1" customWidth="1"/>
    <col min="2" max="2" width="60.44140625" customWidth="1"/>
    <col min="3" max="3" width="23" customWidth="1"/>
    <col min="4" max="4" width="52.6640625" customWidth="1"/>
    <col min="5" max="5" width="57.33203125" customWidth="1"/>
    <col min="6" max="6" width="52.6640625" customWidth="1"/>
    <col min="7" max="7" width="49.33203125" customWidth="1"/>
    <col min="8" max="8" width="27.44140625" customWidth="1"/>
    <col min="9" max="9" width="69.33203125" customWidth="1"/>
  </cols>
  <sheetData>
    <row r="1" spans="1:9" ht="46.2" x14ac:dyDescent="0.85">
      <c r="G1" s="20" t="s">
        <v>32</v>
      </c>
    </row>
    <row r="2" spans="1:9" ht="46.2" x14ac:dyDescent="0.85">
      <c r="D2" t="s">
        <v>19</v>
      </c>
      <c r="E2" s="15" t="s">
        <v>108</v>
      </c>
      <c r="G2" s="20"/>
    </row>
    <row r="3" spans="1:9" ht="46.2" x14ac:dyDescent="0.85">
      <c r="D3" t="s">
        <v>99</v>
      </c>
      <c r="E3" s="15" t="s">
        <v>107</v>
      </c>
      <c r="G3" s="20"/>
    </row>
    <row r="4" spans="1:9" ht="14.7" customHeight="1" x14ac:dyDescent="0.3">
      <c r="D4" t="s">
        <v>20</v>
      </c>
      <c r="E4" s="15" t="s">
        <v>123</v>
      </c>
    </row>
    <row r="5" spans="1:9" ht="14.7" customHeight="1" x14ac:dyDescent="0.3"/>
    <row r="7" spans="1:9" x14ac:dyDescent="0.3">
      <c r="A7" s="18" t="s">
        <v>113</v>
      </c>
      <c r="B7" s="18" t="s">
        <v>114</v>
      </c>
      <c r="C7" s="18" t="s">
        <v>112</v>
      </c>
      <c r="D7" s="18" t="s">
        <v>115</v>
      </c>
      <c r="E7" s="18" t="s">
        <v>95</v>
      </c>
      <c r="F7" s="18" t="s">
        <v>94</v>
      </c>
      <c r="G7" s="18" t="s">
        <v>96</v>
      </c>
      <c r="H7" s="18" t="s">
        <v>100</v>
      </c>
      <c r="I7" s="18" t="s">
        <v>101</v>
      </c>
    </row>
    <row r="8" spans="1:9" ht="216.75" customHeight="1" x14ac:dyDescent="0.3">
      <c r="A8" s="14" t="s">
        <v>32</v>
      </c>
      <c r="B8" s="31" t="s">
        <v>719</v>
      </c>
      <c r="C8" s="16" t="s">
        <v>681</v>
      </c>
      <c r="D8" s="16" t="s">
        <v>684</v>
      </c>
      <c r="E8" s="39" t="s">
        <v>93</v>
      </c>
      <c r="F8" s="11" t="s">
        <v>967</v>
      </c>
      <c r="G8" s="39" t="s">
        <v>97</v>
      </c>
      <c r="H8" s="40" t="s">
        <v>958</v>
      </c>
      <c r="I8" s="39" t="s">
        <v>102</v>
      </c>
    </row>
    <row r="9" spans="1:9" ht="165.6" customHeight="1" x14ac:dyDescent="0.3">
      <c r="A9" s="14"/>
      <c r="B9" s="31"/>
      <c r="C9" s="16"/>
      <c r="D9" s="16" t="s">
        <v>179</v>
      </c>
      <c r="E9" s="39" t="s">
        <v>98</v>
      </c>
      <c r="F9" s="16" t="s">
        <v>736</v>
      </c>
      <c r="G9" s="39"/>
      <c r="H9" s="16" t="s">
        <v>604</v>
      </c>
      <c r="I9" s="40" t="s">
        <v>641</v>
      </c>
    </row>
    <row r="10" spans="1:9" ht="100.8" x14ac:dyDescent="0.3">
      <c r="A10" s="14"/>
      <c r="B10" s="31"/>
      <c r="C10" s="14"/>
      <c r="D10" s="16" t="s">
        <v>721</v>
      </c>
      <c r="E10" s="40" t="s">
        <v>98</v>
      </c>
      <c r="F10" s="16" t="s">
        <v>737</v>
      </c>
      <c r="H10" s="16" t="s">
        <v>738</v>
      </c>
      <c r="I10" s="41" t="s">
        <v>178</v>
      </c>
    </row>
    <row r="11" spans="1:9" ht="75" customHeight="1" x14ac:dyDescent="0.3">
      <c r="A11" s="14"/>
      <c r="B11" s="124" t="s">
        <v>1009</v>
      </c>
      <c r="C11" s="125">
        <v>44095</v>
      </c>
      <c r="D11" s="126" t="s">
        <v>1008</v>
      </c>
      <c r="E11" s="127" t="s">
        <v>98</v>
      </c>
      <c r="F11" s="128" t="s">
        <v>187</v>
      </c>
      <c r="G11" s="115"/>
      <c r="H11" s="128" t="s">
        <v>188</v>
      </c>
      <c r="I11" s="127" t="s">
        <v>1007</v>
      </c>
    </row>
    <row r="12" spans="1:9" ht="43.2" x14ac:dyDescent="0.3">
      <c r="A12" s="14"/>
      <c r="B12" s="132"/>
      <c r="C12" s="133"/>
      <c r="D12" s="134" t="s">
        <v>190</v>
      </c>
      <c r="E12" s="135" t="s">
        <v>98</v>
      </c>
      <c r="F12" s="136" t="s">
        <v>192</v>
      </c>
      <c r="G12" s="137"/>
      <c r="H12" s="136" t="s">
        <v>193</v>
      </c>
      <c r="I12" s="135" t="s">
        <v>698</v>
      </c>
    </row>
    <row r="13" spans="1:9" ht="144" x14ac:dyDescent="0.3">
      <c r="A13" s="14"/>
      <c r="B13" s="31"/>
      <c r="C13" s="14"/>
      <c r="D13" s="43" t="s">
        <v>177</v>
      </c>
      <c r="E13" s="40" t="s">
        <v>118</v>
      </c>
      <c r="F13" s="11" t="s">
        <v>155</v>
      </c>
      <c r="G13" s="40"/>
      <c r="H13" s="43" t="s">
        <v>189</v>
      </c>
      <c r="I13" s="40" t="s">
        <v>992</v>
      </c>
    </row>
    <row r="14" spans="1:9" ht="100.8" x14ac:dyDescent="0.3">
      <c r="A14" s="14"/>
      <c r="B14" s="124" t="s">
        <v>1012</v>
      </c>
      <c r="C14" s="125">
        <v>44095</v>
      </c>
      <c r="D14" s="129" t="s">
        <v>180</v>
      </c>
      <c r="E14" s="127" t="s">
        <v>182</v>
      </c>
      <c r="F14" s="138" t="s">
        <v>1011</v>
      </c>
      <c r="G14" s="130"/>
      <c r="H14" s="129" t="s">
        <v>1010</v>
      </c>
      <c r="I14" s="131" t="s">
        <v>722</v>
      </c>
    </row>
    <row r="15" spans="1:9" ht="123" customHeight="1" x14ac:dyDescent="0.3">
      <c r="A15" s="14"/>
      <c r="B15" s="31"/>
      <c r="C15" s="14" t="s">
        <v>723</v>
      </c>
      <c r="D15" s="16" t="s">
        <v>183</v>
      </c>
      <c r="E15" s="49">
        <v>1</v>
      </c>
      <c r="F15" s="16" t="s">
        <v>194</v>
      </c>
      <c r="G15" s="23"/>
      <c r="H15" s="23"/>
      <c r="I15" s="23"/>
    </row>
    <row r="16" spans="1:9" ht="177" customHeight="1" x14ac:dyDescent="0.3">
      <c r="A16" s="14"/>
      <c r="B16" s="31"/>
      <c r="C16" s="14" t="s">
        <v>724</v>
      </c>
      <c r="D16" s="16" t="s">
        <v>184</v>
      </c>
      <c r="E16" s="49">
        <v>1</v>
      </c>
      <c r="F16" s="22" t="s">
        <v>951</v>
      </c>
      <c r="G16" s="24"/>
      <c r="H16" s="23"/>
      <c r="I16" s="23"/>
    </row>
    <row r="17" spans="1:10" ht="255.75" customHeight="1" x14ac:dyDescent="0.3">
      <c r="A17" s="14"/>
      <c r="B17" s="31"/>
      <c r="C17" s="14" t="s">
        <v>723</v>
      </c>
      <c r="D17" s="16" t="s">
        <v>185</v>
      </c>
      <c r="E17" s="49" t="s">
        <v>149</v>
      </c>
      <c r="F17" s="11" t="s">
        <v>195</v>
      </c>
      <c r="G17" s="23"/>
      <c r="H17" s="23"/>
      <c r="I17" s="23"/>
    </row>
    <row r="18" spans="1:10" ht="169.5" customHeight="1" x14ac:dyDescent="0.3">
      <c r="A18" s="14"/>
      <c r="B18" s="31"/>
      <c r="C18" s="14"/>
      <c r="D18" s="14" t="s">
        <v>186</v>
      </c>
      <c r="E18" s="48" t="s">
        <v>104</v>
      </c>
      <c r="F18" s="11" t="s">
        <v>199</v>
      </c>
      <c r="G18" s="23"/>
      <c r="H18" s="23"/>
      <c r="I18" s="23"/>
    </row>
    <row r="21" spans="1:10" x14ac:dyDescent="0.3">
      <c r="D21" s="61" t="s">
        <v>229</v>
      </c>
      <c r="E21" s="47" t="s">
        <v>228</v>
      </c>
      <c r="F21" s="47" t="s">
        <v>226</v>
      </c>
      <c r="G21" s="47" t="s">
        <v>227</v>
      </c>
      <c r="H21" s="47" t="s">
        <v>227</v>
      </c>
    </row>
    <row r="22" spans="1:10" x14ac:dyDescent="0.3">
      <c r="D22" s="63" t="s">
        <v>128</v>
      </c>
      <c r="E22" s="27" t="s">
        <v>135</v>
      </c>
      <c r="F22" t="s">
        <v>563</v>
      </c>
      <c r="G22" s="57" t="s">
        <v>135</v>
      </c>
      <c r="I22" s="57"/>
      <c r="J22" s="57"/>
    </row>
    <row r="23" spans="1:10" x14ac:dyDescent="0.3">
      <c r="D23" s="63" t="s">
        <v>129</v>
      </c>
      <c r="E23" t="s">
        <v>728</v>
      </c>
      <c r="F23" t="s">
        <v>563</v>
      </c>
      <c r="G23" s="57" t="s">
        <v>745</v>
      </c>
      <c r="H23" s="57"/>
      <c r="I23" s="57"/>
    </row>
    <row r="24" spans="1:10" x14ac:dyDescent="0.3">
      <c r="D24" s="63" t="s">
        <v>131</v>
      </c>
      <c r="E24" t="s">
        <v>367</v>
      </c>
      <c r="F24" t="s">
        <v>564</v>
      </c>
      <c r="G24" s="57" t="s">
        <v>611</v>
      </c>
      <c r="H24" s="57"/>
      <c r="I24" s="57"/>
      <c r="J24" s="46"/>
    </row>
    <row r="25" spans="1:10" x14ac:dyDescent="0.3">
      <c r="D25" s="63" t="s">
        <v>132</v>
      </c>
      <c r="E25" t="s">
        <v>137</v>
      </c>
      <c r="F25" t="s">
        <v>565</v>
      </c>
      <c r="G25" s="57" t="s">
        <v>631</v>
      </c>
      <c r="H25" s="57"/>
      <c r="I25" s="57"/>
      <c r="J25" s="57"/>
    </row>
    <row r="26" spans="1:10" x14ac:dyDescent="0.3">
      <c r="D26" s="29" t="s">
        <v>133</v>
      </c>
      <c r="E26" s="27" t="s">
        <v>32</v>
      </c>
      <c r="F26" t="s">
        <v>563</v>
      </c>
      <c r="G26" s="57" t="s">
        <v>32</v>
      </c>
      <c r="H26" s="57"/>
      <c r="I26" s="57"/>
      <c r="J26" s="57"/>
    </row>
    <row r="27" spans="1:10" x14ac:dyDescent="0.3">
      <c r="D27" s="63" t="s">
        <v>200</v>
      </c>
      <c r="E27" s="27" t="s">
        <v>33</v>
      </c>
      <c r="F27" t="s">
        <v>563</v>
      </c>
      <c r="G27" s="57" t="s">
        <v>612</v>
      </c>
      <c r="H27" s="57"/>
      <c r="I27" s="57"/>
    </row>
    <row r="28" spans="1:10" x14ac:dyDescent="0.3">
      <c r="D28" s="33" t="s">
        <v>725</v>
      </c>
      <c r="E28" s="29" t="s">
        <v>726</v>
      </c>
      <c r="F28" t="s">
        <v>563</v>
      </c>
      <c r="G28" s="57" t="s">
        <v>743</v>
      </c>
      <c r="H28" s="57"/>
      <c r="I28" s="57"/>
    </row>
    <row r="29" spans="1:10" x14ac:dyDescent="0.3">
      <c r="D29" s="33" t="s">
        <v>759</v>
      </c>
      <c r="E29" s="29" t="s">
        <v>727</v>
      </c>
      <c r="F29" t="s">
        <v>563</v>
      </c>
      <c r="G29" s="57"/>
      <c r="H29" s="57"/>
      <c r="I29" s="57"/>
    </row>
    <row r="30" spans="1:10" x14ac:dyDescent="0.3">
      <c r="D30" s="118" t="s">
        <v>733</v>
      </c>
      <c r="E30" s="87" t="s">
        <v>727</v>
      </c>
      <c r="F30" s="88" t="s">
        <v>563</v>
      </c>
      <c r="G30" s="89" t="s">
        <v>742</v>
      </c>
      <c r="H30" s="57"/>
      <c r="I30" s="57"/>
    </row>
    <row r="31" spans="1:10" x14ac:dyDescent="0.3">
      <c r="D31" s="33" t="s">
        <v>729</v>
      </c>
      <c r="E31" s="29" t="s">
        <v>605</v>
      </c>
      <c r="F31" t="s">
        <v>563</v>
      </c>
      <c r="G31" s="57" t="s">
        <v>340</v>
      </c>
      <c r="H31" s="57"/>
      <c r="I31" s="57"/>
    </row>
    <row r="32" spans="1:10" x14ac:dyDescent="0.3">
      <c r="D32" s="33" t="s">
        <v>730</v>
      </c>
      <c r="E32" s="71" t="s">
        <v>731</v>
      </c>
      <c r="F32" s="100" t="s">
        <v>563</v>
      </c>
      <c r="G32" s="117" t="s">
        <v>740</v>
      </c>
      <c r="H32" s="57"/>
      <c r="I32" s="57"/>
    </row>
    <row r="33" spans="2:10" x14ac:dyDescent="0.3">
      <c r="D33" s="111" t="s">
        <v>732</v>
      </c>
      <c r="E33" s="112" t="s">
        <v>734</v>
      </c>
      <c r="F33" s="113" t="s">
        <v>564</v>
      </c>
      <c r="G33" s="114" t="s">
        <v>744</v>
      </c>
      <c r="H33" s="57"/>
      <c r="I33" s="57"/>
    </row>
    <row r="34" spans="2:10" x14ac:dyDescent="0.3">
      <c r="D34" s="33" t="s">
        <v>735</v>
      </c>
      <c r="E34" s="29" t="s">
        <v>739</v>
      </c>
      <c r="F34" t="s">
        <v>563</v>
      </c>
      <c r="G34" s="57" t="s">
        <v>741</v>
      </c>
      <c r="H34" s="57"/>
      <c r="I34" s="57"/>
    </row>
    <row r="35" spans="2:10" s="115" customFormat="1" x14ac:dyDescent="0.3">
      <c r="C35" s="123">
        <v>44095</v>
      </c>
      <c r="D35" s="116" t="s">
        <v>971</v>
      </c>
      <c r="E35" s="121" t="s">
        <v>986</v>
      </c>
      <c r="F35" s="115" t="s">
        <v>563</v>
      </c>
      <c r="G35" s="122" t="s">
        <v>987</v>
      </c>
      <c r="H35" s="122"/>
      <c r="I35" s="122"/>
    </row>
    <row r="36" spans="2:10" s="115" customFormat="1" x14ac:dyDescent="0.3">
      <c r="C36" s="123">
        <v>44095</v>
      </c>
      <c r="D36" s="116" t="s">
        <v>973</v>
      </c>
      <c r="E36" s="121" t="s">
        <v>978</v>
      </c>
      <c r="F36" s="115" t="s">
        <v>564</v>
      </c>
      <c r="G36" s="122" t="s">
        <v>988</v>
      </c>
      <c r="H36" s="122"/>
      <c r="I36" s="122"/>
    </row>
    <row r="37" spans="2:10" s="115" customFormat="1" x14ac:dyDescent="0.3">
      <c r="B37" s="115" t="s">
        <v>990</v>
      </c>
      <c r="C37" s="123">
        <v>44095</v>
      </c>
      <c r="D37" s="116" t="s">
        <v>972</v>
      </c>
      <c r="E37" s="121" t="s">
        <v>727</v>
      </c>
      <c r="F37" s="115" t="s">
        <v>563</v>
      </c>
      <c r="G37" s="122" t="s">
        <v>742</v>
      </c>
      <c r="H37" s="122"/>
      <c r="I37" s="122"/>
    </row>
    <row r="38" spans="2:10" s="115" customFormat="1" x14ac:dyDescent="0.3">
      <c r="B38" s="115" t="s">
        <v>991</v>
      </c>
      <c r="C38" s="123">
        <v>44095</v>
      </c>
      <c r="D38" s="116" t="s">
        <v>974</v>
      </c>
      <c r="E38" s="121" t="s">
        <v>985</v>
      </c>
      <c r="F38" s="115" t="s">
        <v>564</v>
      </c>
      <c r="G38" s="122" t="s">
        <v>989</v>
      </c>
      <c r="H38" s="122"/>
      <c r="I38" s="122"/>
    </row>
    <row r="39" spans="2:10" x14ac:dyDescent="0.3">
      <c r="D39" s="63" t="s">
        <v>569</v>
      </c>
      <c r="E39" t="s">
        <v>570</v>
      </c>
      <c r="F39" t="s">
        <v>566</v>
      </c>
      <c r="G39" s="57" t="s">
        <v>204</v>
      </c>
      <c r="H39" s="57"/>
      <c r="I39" s="57"/>
    </row>
    <row r="40" spans="2:10" x14ac:dyDescent="0.3">
      <c r="D40" s="29" t="s">
        <v>571</v>
      </c>
      <c r="E40" t="s">
        <v>572</v>
      </c>
      <c r="F40" t="s">
        <v>566</v>
      </c>
      <c r="G40" s="57" t="s">
        <v>204</v>
      </c>
      <c r="H40" s="57"/>
      <c r="J40" s="57"/>
    </row>
    <row r="41" spans="2:10" x14ac:dyDescent="0.3">
      <c r="D41" s="29" t="s">
        <v>573</v>
      </c>
      <c r="E41" t="s">
        <v>574</v>
      </c>
      <c r="F41" t="s">
        <v>566</v>
      </c>
      <c r="G41" s="57" t="s">
        <v>204</v>
      </c>
      <c r="H41" s="57"/>
      <c r="J41" s="57"/>
    </row>
    <row r="42" spans="2:10" x14ac:dyDescent="0.3">
      <c r="D42" s="29" t="s">
        <v>596</v>
      </c>
      <c r="E42" t="s">
        <v>597</v>
      </c>
      <c r="F42" t="s">
        <v>567</v>
      </c>
      <c r="G42" s="57" t="s">
        <v>203</v>
      </c>
      <c r="H42" s="57"/>
      <c r="I42" s="57"/>
      <c r="J42" s="57"/>
    </row>
    <row r="43" spans="2:10" x14ac:dyDescent="0.3">
      <c r="D43" s="29" t="s">
        <v>709</v>
      </c>
      <c r="E43" t="s">
        <v>575</v>
      </c>
      <c r="F43" t="s">
        <v>566</v>
      </c>
      <c r="G43" s="57" t="s">
        <v>632</v>
      </c>
      <c r="H43" s="57"/>
      <c r="I43" s="57"/>
      <c r="J43" s="57"/>
    </row>
    <row r="44" spans="2:10" x14ac:dyDescent="0.3">
      <c r="D44" s="29" t="s">
        <v>369</v>
      </c>
      <c r="E44" t="s">
        <v>577</v>
      </c>
      <c r="F44" t="s">
        <v>566</v>
      </c>
      <c r="G44" s="57" t="s">
        <v>633</v>
      </c>
      <c r="H44" s="57"/>
      <c r="I44" s="57"/>
      <c r="J44" s="57"/>
    </row>
    <row r="45" spans="2:10" x14ac:dyDescent="0.3">
      <c r="D45" s="29" t="s">
        <v>708</v>
      </c>
      <c r="E45" t="s">
        <v>579</v>
      </c>
      <c r="F45" t="s">
        <v>566</v>
      </c>
      <c r="G45" s="57" t="s">
        <v>634</v>
      </c>
      <c r="H45" s="57"/>
      <c r="I45" s="57"/>
      <c r="J45" s="57"/>
    </row>
    <row r="46" spans="2:10" x14ac:dyDescent="0.3">
      <c r="D46" s="29" t="s">
        <v>580</v>
      </c>
      <c r="E46" t="s">
        <v>581</v>
      </c>
      <c r="F46" t="s">
        <v>566</v>
      </c>
      <c r="G46" s="57" t="s">
        <v>632</v>
      </c>
      <c r="H46" s="57"/>
      <c r="I46" s="57"/>
      <c r="J46" s="57"/>
    </row>
    <row r="47" spans="2:10" x14ac:dyDescent="0.3">
      <c r="D47" s="29" t="s">
        <v>372</v>
      </c>
      <c r="E47" t="s">
        <v>520</v>
      </c>
      <c r="F47" t="s">
        <v>566</v>
      </c>
      <c r="G47" s="57" t="s">
        <v>633</v>
      </c>
      <c r="H47" s="57"/>
      <c r="I47" s="57"/>
      <c r="J47" s="57"/>
    </row>
    <row r="48" spans="2:10" x14ac:dyDescent="0.3">
      <c r="D48" s="29" t="s">
        <v>582</v>
      </c>
      <c r="E48" t="s">
        <v>583</v>
      </c>
      <c r="F48" t="s">
        <v>566</v>
      </c>
      <c r="G48" s="57" t="s">
        <v>632</v>
      </c>
      <c r="H48" s="57"/>
      <c r="I48" s="57"/>
      <c r="J48" s="57"/>
    </row>
    <row r="49" spans="3:10" x14ac:dyDescent="0.3">
      <c r="D49" s="29" t="s">
        <v>247</v>
      </c>
      <c r="E49" t="s">
        <v>140</v>
      </c>
      <c r="F49" t="s">
        <v>563</v>
      </c>
      <c r="G49" s="57" t="s">
        <v>635</v>
      </c>
      <c r="H49" s="57" t="s">
        <v>205</v>
      </c>
      <c r="I49" s="57"/>
      <c r="J49" s="57"/>
    </row>
    <row r="50" spans="3:10" x14ac:dyDescent="0.3">
      <c r="D50" s="29" t="s">
        <v>248</v>
      </c>
      <c r="E50" t="s">
        <v>138</v>
      </c>
      <c r="F50" t="s">
        <v>563</v>
      </c>
      <c r="G50" s="57" t="s">
        <v>621</v>
      </c>
      <c r="H50" s="57" t="s">
        <v>627</v>
      </c>
      <c r="I50" s="57"/>
      <c r="J50" s="57"/>
    </row>
    <row r="51" spans="3:10" x14ac:dyDescent="0.3">
      <c r="D51" s="29" t="s">
        <v>249</v>
      </c>
      <c r="E51" t="s">
        <v>141</v>
      </c>
      <c r="F51" t="s">
        <v>563</v>
      </c>
      <c r="G51" s="57" t="s">
        <v>622</v>
      </c>
      <c r="H51" s="57" t="s">
        <v>628</v>
      </c>
      <c r="I51" s="57"/>
      <c r="J51" s="57"/>
    </row>
    <row r="52" spans="3:10" x14ac:dyDescent="0.3">
      <c r="D52" s="87" t="s">
        <v>250</v>
      </c>
      <c r="E52" s="88" t="s">
        <v>605</v>
      </c>
      <c r="F52" s="88" t="s">
        <v>568</v>
      </c>
      <c r="G52" s="89" t="s">
        <v>340</v>
      </c>
      <c r="H52" s="89" t="s">
        <v>340</v>
      </c>
      <c r="I52" s="57"/>
      <c r="J52" s="57"/>
    </row>
    <row r="53" spans="3:10" x14ac:dyDescent="0.3">
      <c r="D53" s="29" t="s">
        <v>598</v>
      </c>
      <c r="E53" t="s">
        <v>586</v>
      </c>
      <c r="F53" t="s">
        <v>566</v>
      </c>
      <c r="G53" s="57" t="s">
        <v>636</v>
      </c>
      <c r="H53" s="57" t="s">
        <v>639</v>
      </c>
      <c r="I53" s="57"/>
      <c r="J53" s="57"/>
    </row>
    <row r="54" spans="3:10" x14ac:dyDescent="0.3">
      <c r="D54" s="29" t="s">
        <v>599</v>
      </c>
      <c r="E54" t="s">
        <v>588</v>
      </c>
      <c r="F54" t="s">
        <v>566</v>
      </c>
      <c r="G54" s="57" t="s">
        <v>636</v>
      </c>
      <c r="H54" s="57" t="s">
        <v>639</v>
      </c>
      <c r="I54" s="57"/>
      <c r="J54" s="57"/>
    </row>
    <row r="55" spans="3:10" x14ac:dyDescent="0.3">
      <c r="D55" s="29" t="s">
        <v>600</v>
      </c>
      <c r="E55" t="s">
        <v>590</v>
      </c>
      <c r="F55" t="s">
        <v>566</v>
      </c>
      <c r="G55" s="57" t="s">
        <v>637</v>
      </c>
      <c r="H55" s="57" t="s">
        <v>640</v>
      </c>
      <c r="I55" s="57"/>
      <c r="J55" s="57"/>
    </row>
    <row r="56" spans="3:10" x14ac:dyDescent="0.3">
      <c r="D56" s="29" t="s">
        <v>601</v>
      </c>
      <c r="E56" t="s">
        <v>592</v>
      </c>
      <c r="F56" t="s">
        <v>566</v>
      </c>
      <c r="G56" s="57" t="s">
        <v>638</v>
      </c>
      <c r="H56" s="57" t="s">
        <v>637</v>
      </c>
      <c r="I56" s="57"/>
      <c r="J56" s="57"/>
    </row>
    <row r="57" spans="3:10" x14ac:dyDescent="0.3">
      <c r="D57" s="29" t="s">
        <v>602</v>
      </c>
      <c r="E57" t="s">
        <v>593</v>
      </c>
      <c r="F57" t="s">
        <v>566</v>
      </c>
      <c r="G57" s="57" t="s">
        <v>204</v>
      </c>
      <c r="H57" s="57" t="s">
        <v>204</v>
      </c>
      <c r="I57" s="57"/>
      <c r="J57" s="57"/>
    </row>
    <row r="58" spans="3:10" x14ac:dyDescent="0.3">
      <c r="D58" s="29" t="s">
        <v>603</v>
      </c>
      <c r="E58" t="s">
        <v>595</v>
      </c>
      <c r="F58" t="s">
        <v>566</v>
      </c>
      <c r="G58" s="57" t="s">
        <v>203</v>
      </c>
      <c r="H58" s="57" t="s">
        <v>203</v>
      </c>
      <c r="I58" s="57"/>
      <c r="J58" s="57"/>
    </row>
    <row r="59" spans="3:10" x14ac:dyDescent="0.3">
      <c r="C59" s="46">
        <v>43998</v>
      </c>
      <c r="D59" t="s">
        <v>924</v>
      </c>
      <c r="E59" t="s">
        <v>144</v>
      </c>
      <c r="F59" t="s">
        <v>387</v>
      </c>
    </row>
    <row r="60" spans="3:10" x14ac:dyDescent="0.3">
      <c r="C60" s="46">
        <v>43998</v>
      </c>
      <c r="D60" t="s">
        <v>925</v>
      </c>
      <c r="E60" t="s">
        <v>143</v>
      </c>
      <c r="F60" t="s">
        <v>387</v>
      </c>
    </row>
    <row r="61" spans="3:10" x14ac:dyDescent="0.3">
      <c r="C61" s="46">
        <v>43998</v>
      </c>
      <c r="D61" t="s">
        <v>957</v>
      </c>
      <c r="E61" t="s">
        <v>956</v>
      </c>
      <c r="F61" t="s">
        <v>384</v>
      </c>
    </row>
    <row r="62" spans="3:10" x14ac:dyDescent="0.3">
      <c r="C62" s="46">
        <v>44090</v>
      </c>
      <c r="D62" t="s">
        <v>965</v>
      </c>
      <c r="E62" t="s">
        <v>969</v>
      </c>
      <c r="F62" t="s">
        <v>384</v>
      </c>
      <c r="G62" s="57"/>
      <c r="H62" s="57"/>
      <c r="I62" s="57"/>
      <c r="J62" s="57"/>
    </row>
    <row r="63" spans="3:10" x14ac:dyDescent="0.3">
      <c r="C63" s="46">
        <v>44090</v>
      </c>
      <c r="D63" t="s">
        <v>966</v>
      </c>
      <c r="E63" t="s">
        <v>968</v>
      </c>
      <c r="F63" t="s">
        <v>384</v>
      </c>
      <c r="H63" s="57"/>
      <c r="I63" s="57"/>
      <c r="J63" s="57"/>
    </row>
    <row r="64" spans="3:10" x14ac:dyDescent="0.3">
      <c r="H64" s="57"/>
      <c r="I64" s="57"/>
      <c r="J64" s="57"/>
    </row>
    <row r="65" spans="8:10" x14ac:dyDescent="0.3">
      <c r="H65" s="57"/>
      <c r="I65" s="57"/>
      <c r="J65" s="57"/>
    </row>
    <row r="66" spans="8:10" x14ac:dyDescent="0.3">
      <c r="H66" s="57"/>
      <c r="I66" s="57"/>
      <c r="J66" s="57"/>
    </row>
    <row r="67" spans="8:10" x14ac:dyDescent="0.3">
      <c r="H67" s="57"/>
      <c r="I67" s="57"/>
      <c r="J67" s="57"/>
    </row>
    <row r="68" spans="8:10" x14ac:dyDescent="0.3">
      <c r="H68" s="57"/>
      <c r="I68" s="57"/>
    </row>
    <row r="69" spans="8:10" x14ac:dyDescent="0.3">
      <c r="H69" s="57"/>
      <c r="I69" s="57"/>
    </row>
    <row r="70" spans="8:10" x14ac:dyDescent="0.3">
      <c r="H70" s="57"/>
      <c r="I70" s="57"/>
      <c r="J70" s="57"/>
    </row>
    <row r="71" spans="8:10" x14ac:dyDescent="0.3">
      <c r="H71" s="57"/>
      <c r="I71" s="57"/>
      <c r="J71" s="57"/>
    </row>
    <row r="72" spans="8:10" x14ac:dyDescent="0.3">
      <c r="H72" s="57"/>
      <c r="I72" s="57"/>
      <c r="J72" s="57"/>
    </row>
    <row r="73" spans="8:10" x14ac:dyDescent="0.3">
      <c r="H73" s="57"/>
      <c r="I73" s="57"/>
      <c r="J73" s="57"/>
    </row>
    <row r="74" spans="8:10" x14ac:dyDescent="0.3">
      <c r="H74" s="57"/>
      <c r="I74" s="57"/>
      <c r="J74" s="57"/>
    </row>
    <row r="75" spans="8:10" x14ac:dyDescent="0.3">
      <c r="H75" s="57"/>
      <c r="I75" s="57"/>
      <c r="J75" s="57"/>
    </row>
    <row r="76" spans="8:10" x14ac:dyDescent="0.3">
      <c r="H76" s="57"/>
      <c r="I76" s="57"/>
      <c r="J76" s="57"/>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75"/>
  <sheetViews>
    <sheetView topLeftCell="A40" workbookViewId="0">
      <selection activeCell="D50" sqref="D50"/>
    </sheetView>
  </sheetViews>
  <sheetFormatPr baseColWidth="10" defaultRowHeight="14.4" x14ac:dyDescent="0.3"/>
  <cols>
    <col min="3" max="3" width="15.6640625" bestFit="1" customWidth="1"/>
    <col min="4" max="4" width="36" bestFit="1" customWidth="1"/>
    <col min="5" max="5" width="45" bestFit="1" customWidth="1"/>
  </cols>
  <sheetData>
    <row r="1" spans="1:5" x14ac:dyDescent="0.3">
      <c r="A1" t="s">
        <v>308</v>
      </c>
      <c r="B1" t="s">
        <v>255</v>
      </c>
      <c r="C1" t="s">
        <v>256</v>
      </c>
      <c r="D1" t="str">
        <f>SUBSTITUTE(SUBSTITUTE(A1," ",""),"""","")</f>
        <v>source</v>
      </c>
      <c r="E1" t="str">
        <f>B1&amp;":"&amp;C1</f>
        <v xml:space="preserve"> {"type": "keyword"},</v>
      </c>
    </row>
    <row r="2" spans="1:5" x14ac:dyDescent="0.3">
      <c r="A2" t="s">
        <v>257</v>
      </c>
      <c r="B2" t="s">
        <v>255</v>
      </c>
      <c r="C2" t="s">
        <v>256</v>
      </c>
      <c r="D2" t="str">
        <f>SUBSTITUTE(SUBSTITUTE(A2," ",""),"""","")</f>
        <v>uid</v>
      </c>
      <c r="E2" t="str">
        <f t="shared" ref="E2:E49" si="0">B2&amp;":"&amp;C2</f>
        <v xml:space="preserve"> {"type": "keyword"},</v>
      </c>
    </row>
    <row r="3" spans="1:5" x14ac:dyDescent="0.3">
      <c r="A3" t="s">
        <v>258</v>
      </c>
      <c r="B3" t="s">
        <v>259</v>
      </c>
      <c r="C3" t="s">
        <v>359</v>
      </c>
      <c r="D3" t="str">
        <f t="shared" ref="D3:D49" si="1">SUBSTITUTE(SUBSTITUTE(A3," ",""),"""","")</f>
        <v>dateCashOut</v>
      </c>
      <c r="E3" t="str">
        <f t="shared" si="0"/>
        <v>{"type": "date", "format":"yyyy-MM-dd"},</v>
      </c>
    </row>
    <row r="4" spans="1:5" x14ac:dyDescent="0.3">
      <c r="A4" t="s">
        <v>260</v>
      </c>
      <c r="B4" t="s">
        <v>259</v>
      </c>
      <c r="C4" t="s">
        <v>256</v>
      </c>
      <c r="D4" t="str">
        <f t="shared" si="1"/>
        <v>name</v>
      </c>
      <c r="E4" t="str">
        <f t="shared" si="0"/>
        <v>{"type": "keyword"},</v>
      </c>
    </row>
    <row r="5" spans="1:5" x14ac:dyDescent="0.3">
      <c r="A5" t="s">
        <v>261</v>
      </c>
      <c r="B5" t="s">
        <v>259</v>
      </c>
      <c r="C5" t="s">
        <v>256</v>
      </c>
      <c r="D5" t="str">
        <f t="shared" si="1"/>
        <v>correlationId</v>
      </c>
      <c r="E5" t="str">
        <f t="shared" si="0"/>
        <v>{"type": "keyword"},</v>
      </c>
    </row>
    <row r="6" spans="1:5" x14ac:dyDescent="0.3">
      <c r="A6" t="s">
        <v>262</v>
      </c>
      <c r="B6" t="s">
        <v>259</v>
      </c>
      <c r="C6" t="s">
        <v>357</v>
      </c>
      <c r="D6" t="str">
        <f t="shared" si="1"/>
        <v>timestamp</v>
      </c>
      <c r="E6" t="str">
        <f t="shared" si="0"/>
        <v>{"type": "date", "format":"date_time_no_millis"}</v>
      </c>
    </row>
    <row r="7" spans="1:5" x14ac:dyDescent="0.3">
      <c r="A7" t="s">
        <v>263</v>
      </c>
      <c r="B7" t="s">
        <v>259</v>
      </c>
      <c r="C7" t="s">
        <v>256</v>
      </c>
      <c r="D7" t="str">
        <f t="shared" si="1"/>
        <v>typeControle</v>
      </c>
      <c r="E7" t="str">
        <f t="shared" si="0"/>
        <v>{"type": "keyword"},</v>
      </c>
    </row>
    <row r="8" spans="1:5" x14ac:dyDescent="0.3">
      <c r="A8" t="s">
        <v>264</v>
      </c>
      <c r="B8" t="s">
        <v>259</v>
      </c>
      <c r="C8" t="s">
        <v>256</v>
      </c>
      <c r="D8" t="str">
        <f t="shared" si="1"/>
        <v>vacation</v>
      </c>
      <c r="E8" t="str">
        <f t="shared" si="0"/>
        <v>{"type": "keyword"},</v>
      </c>
    </row>
    <row r="9" spans="1:5" x14ac:dyDescent="0.3">
      <c r="A9" t="s">
        <v>265</v>
      </c>
      <c r="B9" t="s">
        <v>255</v>
      </c>
      <c r="C9" t="s">
        <v>256</v>
      </c>
      <c r="D9" t="str">
        <f t="shared" si="1"/>
        <v>typeCalcul</v>
      </c>
      <c r="E9" t="str">
        <f t="shared" si="0"/>
        <v xml:space="preserve"> {"type": "keyword"},</v>
      </c>
    </row>
    <row r="10" spans="1:5" x14ac:dyDescent="0.3">
      <c r="A10" t="s">
        <v>266</v>
      </c>
      <c r="B10" t="s">
        <v>259</v>
      </c>
      <c r="C10" t="s">
        <v>267</v>
      </c>
      <c r="D10" t="str">
        <f t="shared" si="1"/>
        <v>sommeCpAutorise</v>
      </c>
      <c r="E10" t="str">
        <f t="shared" si="0"/>
        <v>{"type": "double"},</v>
      </c>
    </row>
    <row r="11" spans="1:5" x14ac:dyDescent="0.3">
      <c r="A11" t="s">
        <v>268</v>
      </c>
      <c r="B11" t="s">
        <v>259</v>
      </c>
      <c r="C11" t="s">
        <v>267</v>
      </c>
      <c r="D11" t="str">
        <f t="shared" si="1"/>
        <v>sommeRrAutorise</v>
      </c>
      <c r="E11" t="str">
        <f t="shared" si="0"/>
        <v>{"type": "double"},</v>
      </c>
    </row>
    <row r="12" spans="1:5" x14ac:dyDescent="0.3">
      <c r="A12" t="s">
        <v>269</v>
      </c>
      <c r="B12" t="s">
        <v>259</v>
      </c>
      <c r="C12" t="s">
        <v>267</v>
      </c>
      <c r="D12" t="str">
        <f t="shared" si="1"/>
        <v>sommeCashOutTheorique</v>
      </c>
      <c r="E12" t="str">
        <f t="shared" si="0"/>
        <v>{"type": "double"},</v>
      </c>
    </row>
    <row r="13" spans="1:5" x14ac:dyDescent="0.3">
      <c r="A13" t="s">
        <v>270</v>
      </c>
      <c r="B13" t="s">
        <v>259</v>
      </c>
      <c r="C13" t="s">
        <v>267</v>
      </c>
      <c r="D13" t="str">
        <f t="shared" si="1"/>
        <v>sommeCpNonAutorise</v>
      </c>
      <c r="E13" t="str">
        <f t="shared" si="0"/>
        <v>{"type": "double"},</v>
      </c>
    </row>
    <row r="14" spans="1:5" x14ac:dyDescent="0.3">
      <c r="A14" t="s">
        <v>271</v>
      </c>
      <c r="B14" t="s">
        <v>259</v>
      </c>
      <c r="C14" t="s">
        <v>267</v>
      </c>
      <c r="D14" t="str">
        <f t="shared" si="1"/>
        <v>sommeRrNonAutorise</v>
      </c>
      <c r="E14" t="str">
        <f t="shared" si="0"/>
        <v>{"type": "double"},</v>
      </c>
    </row>
    <row r="15" spans="1:5" x14ac:dyDescent="0.3">
      <c r="A15" t="s">
        <v>272</v>
      </c>
      <c r="B15" t="s">
        <v>259</v>
      </c>
      <c r="C15" t="s">
        <v>267</v>
      </c>
      <c r="D15" t="str">
        <f t="shared" si="1"/>
        <v>sommeCashOutTheoriqueNonAutorise</v>
      </c>
      <c r="E15" t="str">
        <f t="shared" si="0"/>
        <v>{"type": "double"},</v>
      </c>
    </row>
    <row r="16" spans="1:5" x14ac:dyDescent="0.3">
      <c r="A16" t="s">
        <v>273</v>
      </c>
      <c r="B16" t="s">
        <v>259</v>
      </c>
      <c r="C16" t="s">
        <v>267</v>
      </c>
      <c r="D16" t="str">
        <f t="shared" si="1"/>
        <v>sommeCP</v>
      </c>
      <c r="E16" t="str">
        <f t="shared" si="0"/>
        <v>{"type": "double"},</v>
      </c>
    </row>
    <row r="17" spans="1:5" x14ac:dyDescent="0.3">
      <c r="A17" t="s">
        <v>274</v>
      </c>
      <c r="B17" t="s">
        <v>259</v>
      </c>
      <c r="C17" t="s">
        <v>267</v>
      </c>
      <c r="D17" t="str">
        <f t="shared" si="1"/>
        <v>soldeCantonnement</v>
      </c>
      <c r="E17" t="str">
        <f t="shared" si="0"/>
        <v>{"type": "double"},</v>
      </c>
    </row>
    <row r="18" spans="1:5" x14ac:dyDescent="0.3">
      <c r="A18" t="s">
        <v>275</v>
      </c>
      <c r="B18" t="s">
        <v>259</v>
      </c>
      <c r="C18" t="s">
        <v>267</v>
      </c>
      <c r="D18" t="str">
        <f t="shared" si="1"/>
        <v>soldeReglement</v>
      </c>
      <c r="E18" t="str">
        <f t="shared" si="0"/>
        <v>{"type": "double"},</v>
      </c>
    </row>
    <row r="19" spans="1:5" x14ac:dyDescent="0.3">
      <c r="A19" t="s">
        <v>276</v>
      </c>
      <c r="B19" t="s">
        <v>259</v>
      </c>
      <c r="C19" t="s">
        <v>359</v>
      </c>
      <c r="D19" t="str">
        <f t="shared" si="1"/>
        <v>soldeDate</v>
      </c>
      <c r="E19" t="str">
        <f t="shared" si="0"/>
        <v>{"type": "date", "format":"yyyy-MM-dd"},</v>
      </c>
    </row>
    <row r="20" spans="1:5" x14ac:dyDescent="0.3">
      <c r="A20" t="s">
        <v>277</v>
      </c>
      <c r="B20" t="s">
        <v>259</v>
      </c>
      <c r="C20" t="s">
        <v>267</v>
      </c>
      <c r="D20" t="str">
        <f t="shared" si="1"/>
        <v>mvtReglement</v>
      </c>
      <c r="E20" t="str">
        <f t="shared" si="0"/>
        <v>{"type": "double"},</v>
      </c>
    </row>
    <row r="21" spans="1:5" x14ac:dyDescent="0.3">
      <c r="A21" t="s">
        <v>278</v>
      </c>
      <c r="B21" t="s">
        <v>259</v>
      </c>
      <c r="C21" t="s">
        <v>267</v>
      </c>
      <c r="D21" t="str">
        <f t="shared" si="1"/>
        <v>mvtFonctionnement</v>
      </c>
      <c r="E21" t="str">
        <f t="shared" si="0"/>
        <v>{"type": "double"},</v>
      </c>
    </row>
    <row r="22" spans="1:5" x14ac:dyDescent="0.3">
      <c r="A22" t="s">
        <v>279</v>
      </c>
      <c r="B22" t="s">
        <v>259</v>
      </c>
      <c r="C22" t="s">
        <v>280</v>
      </c>
      <c r="D22" t="str">
        <f t="shared" si="1"/>
        <v>controle</v>
      </c>
      <c r="E22" t="str">
        <f t="shared" si="0"/>
        <v>{"type": "boolean"},</v>
      </c>
    </row>
    <row r="23" spans="1:5" x14ac:dyDescent="0.3">
      <c r="A23" t="s">
        <v>281</v>
      </c>
      <c r="B23" t="s">
        <v>259</v>
      </c>
      <c r="C23" t="s">
        <v>267</v>
      </c>
      <c r="D23" t="str">
        <f t="shared" si="1"/>
        <v>controleSomme</v>
      </c>
      <c r="E23" t="str">
        <f t="shared" si="0"/>
        <v>{"type": "double"},</v>
      </c>
    </row>
    <row r="24" spans="1:5" x14ac:dyDescent="0.3">
      <c r="A24" t="s">
        <v>282</v>
      </c>
      <c r="B24" t="s">
        <v>259</v>
      </c>
      <c r="C24" t="s">
        <v>267</v>
      </c>
      <c r="D24" t="str">
        <f t="shared" si="1"/>
        <v>controleCpFonctionnement</v>
      </c>
      <c r="E24" t="str">
        <f t="shared" si="0"/>
        <v>{"type": "double"},</v>
      </c>
    </row>
    <row r="25" spans="1:5" x14ac:dyDescent="0.3">
      <c r="A25" t="s">
        <v>283</v>
      </c>
      <c r="B25" t="s">
        <v>259</v>
      </c>
      <c r="C25" t="s">
        <v>267</v>
      </c>
      <c r="D25" t="str">
        <f t="shared" si="1"/>
        <v>controleCpReglement</v>
      </c>
      <c r="E25" t="str">
        <f t="shared" si="0"/>
        <v>{"type": "double"},</v>
      </c>
    </row>
    <row r="26" spans="1:5" x14ac:dyDescent="0.3">
      <c r="A26" t="s">
        <v>284</v>
      </c>
      <c r="B26" t="s">
        <v>259</v>
      </c>
      <c r="C26" t="s">
        <v>267</v>
      </c>
      <c r="D26" t="str">
        <f t="shared" si="1"/>
        <v>controleTransacBrReglement</v>
      </c>
      <c r="E26" t="str">
        <f t="shared" si="0"/>
        <v>{"type": "double"},</v>
      </c>
    </row>
    <row r="27" spans="1:5" x14ac:dyDescent="0.3">
      <c r="A27" t="s">
        <v>285</v>
      </c>
      <c r="B27" t="s">
        <v>259</v>
      </c>
      <c r="C27" t="s">
        <v>267</v>
      </c>
      <c r="D27" t="str">
        <f t="shared" si="1"/>
        <v>controleInterCreInterFonc</v>
      </c>
      <c r="E27" t="str">
        <f t="shared" si="0"/>
        <v>{"type": "double"},</v>
      </c>
    </row>
    <row r="28" spans="1:5" x14ac:dyDescent="0.3">
      <c r="A28" t="s">
        <v>286</v>
      </c>
      <c r="B28" t="s">
        <v>259</v>
      </c>
      <c r="C28" t="s">
        <v>267</v>
      </c>
      <c r="D28" t="str">
        <f t="shared" si="1"/>
        <v>controleTransacBrCp</v>
      </c>
      <c r="E28" t="str">
        <f t="shared" si="0"/>
        <v>{"type": "double"},</v>
      </c>
    </row>
    <row r="29" spans="1:5" x14ac:dyDescent="0.3">
      <c r="A29" t="s">
        <v>287</v>
      </c>
      <c r="B29" t="s">
        <v>259</v>
      </c>
      <c r="C29" t="s">
        <v>267</v>
      </c>
      <c r="D29" t="str">
        <f t="shared" si="1"/>
        <v>controleCommVacCF</v>
      </c>
      <c r="E29" t="str">
        <f t="shared" si="0"/>
        <v>{"type": "double"},</v>
      </c>
    </row>
    <row r="30" spans="1:5" x14ac:dyDescent="0.3">
      <c r="A30" t="s">
        <v>288</v>
      </c>
      <c r="B30" t="s">
        <v>259</v>
      </c>
      <c r="C30" t="s">
        <v>267</v>
      </c>
      <c r="D30" t="str">
        <f t="shared" si="1"/>
        <v>controleCommVacCR</v>
      </c>
      <c r="E30" t="str">
        <f t="shared" si="0"/>
        <v>{"type": "double"},</v>
      </c>
    </row>
    <row r="31" spans="1:5" x14ac:dyDescent="0.3">
      <c r="A31" t="s">
        <v>289</v>
      </c>
      <c r="B31" t="s">
        <v>259</v>
      </c>
      <c r="C31" t="s">
        <v>267</v>
      </c>
      <c r="D31" t="str">
        <f t="shared" si="1"/>
        <v>controleCommVacCP</v>
      </c>
      <c r="E31" t="str">
        <f t="shared" si="0"/>
        <v>{"type": "double"},</v>
      </c>
    </row>
    <row r="32" spans="1:5" x14ac:dyDescent="0.3">
      <c r="A32" t="s">
        <v>290</v>
      </c>
      <c r="B32" t="s">
        <v>259</v>
      </c>
      <c r="C32" t="s">
        <v>280</v>
      </c>
      <c r="D32" t="str">
        <f t="shared" si="1"/>
        <v>resControleCommVacCF</v>
      </c>
      <c r="E32" t="str">
        <f t="shared" si="0"/>
        <v>{"type": "boolean"},</v>
      </c>
    </row>
    <row r="33" spans="1:5" x14ac:dyDescent="0.3">
      <c r="A33" t="s">
        <v>291</v>
      </c>
      <c r="B33" t="s">
        <v>259</v>
      </c>
      <c r="C33" t="s">
        <v>280</v>
      </c>
      <c r="D33" t="str">
        <f t="shared" si="1"/>
        <v>resControleCommVacCR</v>
      </c>
      <c r="E33" t="str">
        <f t="shared" si="0"/>
        <v>{"type": "boolean"},</v>
      </c>
    </row>
    <row r="34" spans="1:5" x14ac:dyDescent="0.3">
      <c r="A34" t="s">
        <v>292</v>
      </c>
      <c r="B34" t="s">
        <v>259</v>
      </c>
      <c r="C34" t="s">
        <v>280</v>
      </c>
      <c r="D34" t="str">
        <f t="shared" si="1"/>
        <v>resControleCommVacCP</v>
      </c>
      <c r="E34" t="str">
        <f t="shared" si="0"/>
        <v>{"type": "boolean"},</v>
      </c>
    </row>
    <row r="35" spans="1:5" x14ac:dyDescent="0.3">
      <c r="A35" t="s">
        <v>293</v>
      </c>
      <c r="B35" t="s">
        <v>259</v>
      </c>
      <c r="C35" t="s">
        <v>280</v>
      </c>
      <c r="D35" t="str">
        <f t="shared" si="1"/>
        <v>resControleCpFonctionnement</v>
      </c>
      <c r="E35" t="str">
        <f t="shared" si="0"/>
        <v>{"type": "boolean"},</v>
      </c>
    </row>
    <row r="36" spans="1:5" x14ac:dyDescent="0.3">
      <c r="A36" t="s">
        <v>294</v>
      </c>
      <c r="B36" t="s">
        <v>259</v>
      </c>
      <c r="C36" t="s">
        <v>280</v>
      </c>
      <c r="D36" t="str">
        <f t="shared" si="1"/>
        <v>resControleCpReglement</v>
      </c>
      <c r="E36" t="str">
        <f t="shared" si="0"/>
        <v>{"type": "boolean"},</v>
      </c>
    </row>
    <row r="37" spans="1:5" x14ac:dyDescent="0.3">
      <c r="A37" t="s">
        <v>295</v>
      </c>
      <c r="B37" t="s">
        <v>259</v>
      </c>
      <c r="C37" t="s">
        <v>267</v>
      </c>
      <c r="D37" t="str">
        <f t="shared" si="1"/>
        <v>totalCommVac</v>
      </c>
      <c r="E37" t="str">
        <f t="shared" si="0"/>
        <v>{"type": "double"},</v>
      </c>
    </row>
    <row r="38" spans="1:5" x14ac:dyDescent="0.3">
      <c r="A38" t="s">
        <v>296</v>
      </c>
      <c r="B38" t="s">
        <v>259</v>
      </c>
      <c r="C38" t="s">
        <v>267</v>
      </c>
      <c r="D38" t="str">
        <f t="shared" si="1"/>
        <v>totalCommCF</v>
      </c>
      <c r="E38" t="str">
        <f t="shared" si="0"/>
        <v>{"type": "double"},</v>
      </c>
    </row>
    <row r="39" spans="1:5" x14ac:dyDescent="0.3">
      <c r="A39" t="s">
        <v>297</v>
      </c>
      <c r="B39" t="s">
        <v>259</v>
      </c>
      <c r="C39" t="s">
        <v>267</v>
      </c>
      <c r="D39" t="str">
        <f t="shared" si="1"/>
        <v>totalCommCR</v>
      </c>
      <c r="E39" t="str">
        <f t="shared" si="0"/>
        <v>{"type": "double"},</v>
      </c>
    </row>
    <row r="40" spans="1:5" x14ac:dyDescent="0.3">
      <c r="A40" t="s">
        <v>298</v>
      </c>
      <c r="B40" t="s">
        <v>259</v>
      </c>
      <c r="C40" t="s">
        <v>267</v>
      </c>
      <c r="D40" t="str">
        <f t="shared" si="1"/>
        <v>totalCommCP</v>
      </c>
      <c r="E40" t="str">
        <f t="shared" si="0"/>
        <v>{"type": "double"},</v>
      </c>
    </row>
    <row r="41" spans="1:5" x14ac:dyDescent="0.3">
      <c r="A41" t="s">
        <v>299</v>
      </c>
      <c r="B41" t="s">
        <v>259</v>
      </c>
      <c r="C41" t="s">
        <v>267</v>
      </c>
      <c r="D41" t="str">
        <f t="shared" si="1"/>
        <v>totalTrButMba</v>
      </c>
      <c r="E41" t="str">
        <f t="shared" si="0"/>
        <v>{"type": "double"},</v>
      </c>
    </row>
    <row r="42" spans="1:5" x14ac:dyDescent="0.3">
      <c r="A42" t="s">
        <v>300</v>
      </c>
      <c r="B42" t="s">
        <v>259</v>
      </c>
      <c r="C42" t="s">
        <v>267</v>
      </c>
      <c r="D42" t="str">
        <f t="shared" si="1"/>
        <v>totalInterchangeMba</v>
      </c>
      <c r="E42" t="str">
        <f t="shared" si="0"/>
        <v>{"type": "double"},</v>
      </c>
    </row>
    <row r="43" spans="1:5" x14ac:dyDescent="0.3">
      <c r="A43" t="s">
        <v>301</v>
      </c>
      <c r="B43" t="s">
        <v>259</v>
      </c>
      <c r="C43" t="s">
        <v>267</v>
      </c>
      <c r="D43" t="str">
        <f t="shared" si="1"/>
        <v>totalCoComMba</v>
      </c>
      <c r="E43" t="str">
        <f t="shared" si="0"/>
        <v>{"type": "double"},</v>
      </c>
    </row>
    <row r="44" spans="1:5" x14ac:dyDescent="0.3">
      <c r="A44" t="s">
        <v>302</v>
      </c>
      <c r="B44" t="s">
        <v>259</v>
      </c>
      <c r="C44" t="s">
        <v>267</v>
      </c>
      <c r="D44" t="str">
        <f t="shared" si="1"/>
        <v>totalTrBrutCR</v>
      </c>
      <c r="E44" t="str">
        <f t="shared" si="0"/>
        <v>{"type": "double"},</v>
      </c>
    </row>
    <row r="45" spans="1:5" x14ac:dyDescent="0.3">
      <c r="A45" t="s">
        <v>303</v>
      </c>
      <c r="B45" t="s">
        <v>259</v>
      </c>
      <c r="C45" t="s">
        <v>267</v>
      </c>
      <c r="D45" t="str">
        <f t="shared" si="1"/>
        <v>totalInterchangeCF</v>
      </c>
      <c r="E45" t="str">
        <f t="shared" si="0"/>
        <v>{"type": "double"},</v>
      </c>
    </row>
    <row r="46" spans="1:5" x14ac:dyDescent="0.3">
      <c r="A46" t="s">
        <v>304</v>
      </c>
      <c r="B46" t="s">
        <v>259</v>
      </c>
      <c r="C46" t="s">
        <v>267</v>
      </c>
      <c r="D46" t="str">
        <f t="shared" si="1"/>
        <v>totalTrBrutCP</v>
      </c>
      <c r="E46" t="str">
        <f t="shared" si="0"/>
        <v>{"type": "double"},</v>
      </c>
    </row>
    <row r="47" spans="1:5" x14ac:dyDescent="0.3">
      <c r="A47" t="s">
        <v>305</v>
      </c>
      <c r="B47" t="s">
        <v>259</v>
      </c>
      <c r="C47" t="s">
        <v>267</v>
      </c>
      <c r="D47" t="str">
        <f t="shared" si="1"/>
        <v>totalSoldeCpAvant</v>
      </c>
      <c r="E47" t="str">
        <f t="shared" si="0"/>
        <v>{"type": "double"},</v>
      </c>
    </row>
    <row r="48" spans="1:5" x14ac:dyDescent="0.3">
      <c r="A48" t="s">
        <v>306</v>
      </c>
      <c r="B48" t="s">
        <v>259</v>
      </c>
      <c r="C48" t="s">
        <v>267</v>
      </c>
      <c r="D48" t="str">
        <f t="shared" si="1"/>
        <v>totalSoldeCpApres</v>
      </c>
      <c r="E48" t="str">
        <f t="shared" si="0"/>
        <v>{"type": "double"},</v>
      </c>
    </row>
    <row r="49" spans="1:5" x14ac:dyDescent="0.3">
      <c r="A49" t="s">
        <v>307</v>
      </c>
      <c r="B49" t="s">
        <v>259</v>
      </c>
      <c r="C49" t="s">
        <v>267</v>
      </c>
      <c r="D49" t="str">
        <f t="shared" si="1"/>
        <v>totalMvtCreanceCp</v>
      </c>
      <c r="E49" t="str">
        <f t="shared" si="0"/>
        <v>{"type": "double"},</v>
      </c>
    </row>
    <row r="50" spans="1:5" x14ac:dyDescent="0.3">
      <c r="A50" t="s">
        <v>309</v>
      </c>
      <c r="B50" t="s">
        <v>259</v>
      </c>
      <c r="C50" t="s">
        <v>256</v>
      </c>
      <c r="D50" t="str">
        <f>"listeCommercants."&amp;SUBSTITUTE(SUBSTITUTE(A50," ",""),"""","")</f>
        <v>listeCommercants.siret</v>
      </c>
      <c r="E50" t="str">
        <f t="shared" ref="E50:E58" si="2">B50&amp;":"&amp;C50</f>
        <v>{"type": "keyword"},</v>
      </c>
    </row>
    <row r="51" spans="1:5" x14ac:dyDescent="0.3">
      <c r="A51" t="s">
        <v>310</v>
      </c>
      <c r="B51" t="s">
        <v>259</v>
      </c>
      <c r="C51" t="s">
        <v>256</v>
      </c>
      <c r="D51" t="str">
        <f t="shared" ref="D51:D58" si="3">"listeCommercants."&amp;SUBSTITUTE(SUBSTITUTE(A51," ",""),"""","")</f>
        <v>listeCommercants.raisonSociale</v>
      </c>
      <c r="E51" t="str">
        <f t="shared" si="2"/>
        <v>{"type": "keyword"},</v>
      </c>
    </row>
    <row r="52" spans="1:5" x14ac:dyDescent="0.3">
      <c r="A52" t="s">
        <v>311</v>
      </c>
      <c r="B52" t="s">
        <v>259</v>
      </c>
      <c r="C52" t="s">
        <v>256</v>
      </c>
      <c r="D52" t="str">
        <f t="shared" si="3"/>
        <v>listeCommercants.accountId</v>
      </c>
      <c r="E52" t="str">
        <f t="shared" si="2"/>
        <v>{"type": "keyword"},</v>
      </c>
    </row>
    <row r="53" spans="1:5" x14ac:dyDescent="0.3">
      <c r="A53" t="s">
        <v>312</v>
      </c>
      <c r="B53" t="s">
        <v>259</v>
      </c>
      <c r="C53" t="s">
        <v>267</v>
      </c>
      <c r="D53" t="str">
        <f t="shared" si="3"/>
        <v>listeCommercants.soldeCP</v>
      </c>
      <c r="E53" t="str">
        <f t="shared" si="2"/>
        <v>{"type": "double"},</v>
      </c>
    </row>
    <row r="54" spans="1:5" x14ac:dyDescent="0.3">
      <c r="A54" t="s">
        <v>313</v>
      </c>
      <c r="B54" t="s">
        <v>259</v>
      </c>
      <c r="C54" t="s">
        <v>267</v>
      </c>
      <c r="D54" t="str">
        <f t="shared" si="3"/>
        <v>listeCommercants.soldeDebutVacation</v>
      </c>
      <c r="E54" t="str">
        <f t="shared" si="2"/>
        <v>{"type": "double"},</v>
      </c>
    </row>
    <row r="55" spans="1:5" x14ac:dyDescent="0.3">
      <c r="A55" t="s">
        <v>314</v>
      </c>
      <c r="B55" t="s">
        <v>259</v>
      </c>
      <c r="C55" t="s">
        <v>267</v>
      </c>
      <c r="D55" t="str">
        <f t="shared" si="3"/>
        <v>listeCommercants.soldeFinVacation</v>
      </c>
      <c r="E55" t="str">
        <f t="shared" si="2"/>
        <v>{"type": "double"},</v>
      </c>
    </row>
    <row r="56" spans="1:5" x14ac:dyDescent="0.3">
      <c r="A56" t="s">
        <v>315</v>
      </c>
      <c r="B56" t="s">
        <v>259</v>
      </c>
      <c r="C56" t="s">
        <v>267</v>
      </c>
      <c r="D56" t="str">
        <f t="shared" si="3"/>
        <v>listeCommercants.rollingReserve</v>
      </c>
      <c r="E56" t="str">
        <f t="shared" si="2"/>
        <v>{"type": "double"},</v>
      </c>
    </row>
    <row r="57" spans="1:5" x14ac:dyDescent="0.3">
      <c r="A57" t="s">
        <v>316</v>
      </c>
      <c r="B57" t="s">
        <v>259</v>
      </c>
      <c r="C57" t="s">
        <v>267</v>
      </c>
      <c r="D57" t="str">
        <f t="shared" si="3"/>
        <v>listeCommercants.indicateurSortieCash</v>
      </c>
      <c r="E57" t="str">
        <f t="shared" si="2"/>
        <v>{"type": "double"},</v>
      </c>
    </row>
    <row r="58" spans="1:5" x14ac:dyDescent="0.3">
      <c r="A58" t="s">
        <v>317</v>
      </c>
      <c r="B58" t="s">
        <v>259</v>
      </c>
      <c r="C58" t="s">
        <v>267</v>
      </c>
      <c r="D58" t="str">
        <f t="shared" si="3"/>
        <v>listeCommercants.cashOutTheorique</v>
      </c>
      <c r="E58" t="str">
        <f t="shared" si="2"/>
        <v>{"type": "double"},</v>
      </c>
    </row>
    <row r="59" spans="1:5" x14ac:dyDescent="0.3">
      <c r="A59" t="s">
        <v>318</v>
      </c>
      <c r="B59" t="s">
        <v>259</v>
      </c>
      <c r="C59" t="s">
        <v>319</v>
      </c>
      <c r="D59" t="str">
        <f t="shared" ref="D59:D74" si="4">"listeCommercants."&amp;SUBSTITUTE(SUBSTITUTE(A59," ",""),"""","")</f>
        <v>listeCommercants.nbVirement</v>
      </c>
      <c r="E59" t="str">
        <f t="shared" ref="E59:E74" si="5">B59&amp;":"&amp;C59</f>
        <v>{"type": "integer"},</v>
      </c>
    </row>
    <row r="60" spans="1:5" x14ac:dyDescent="0.3">
      <c r="A60" t="s">
        <v>320</v>
      </c>
      <c r="B60" t="s">
        <v>259</v>
      </c>
      <c r="C60" t="s">
        <v>267</v>
      </c>
      <c r="D60" t="str">
        <f t="shared" si="4"/>
        <v>listeCommercants.mvtCreanceCp</v>
      </c>
      <c r="E60" t="str">
        <f t="shared" si="5"/>
        <v>{"type": "double"},</v>
      </c>
    </row>
    <row r="61" spans="1:5" x14ac:dyDescent="0.3">
      <c r="A61" t="s">
        <v>321</v>
      </c>
      <c r="B61" t="s">
        <v>259</v>
      </c>
      <c r="C61" t="s">
        <v>267</v>
      </c>
      <c r="D61" t="str">
        <f t="shared" si="4"/>
        <v>listeCommercants.montantFichierVirement</v>
      </c>
      <c r="E61" t="str">
        <f t="shared" si="5"/>
        <v>{"type": "double"},</v>
      </c>
    </row>
    <row r="62" spans="1:5" x14ac:dyDescent="0.3">
      <c r="A62" t="s">
        <v>322</v>
      </c>
      <c r="B62" t="s">
        <v>259</v>
      </c>
      <c r="C62" t="s">
        <v>267</v>
      </c>
      <c r="D62" t="str">
        <f t="shared" si="4"/>
        <v>listeCommercants.montantMouvementCP</v>
      </c>
      <c r="E62" t="str">
        <f t="shared" si="5"/>
        <v>{"type": "double"},</v>
      </c>
    </row>
    <row r="63" spans="1:5" x14ac:dyDescent="0.3">
      <c r="A63" t="s">
        <v>323</v>
      </c>
      <c r="B63" t="s">
        <v>259</v>
      </c>
      <c r="C63" t="s">
        <v>324</v>
      </c>
      <c r="D63" t="str">
        <f t="shared" si="4"/>
        <v>listeCommercants.scheme</v>
      </c>
      <c r="E63" t="str">
        <f t="shared" si="5"/>
        <v>{"type": "short"},</v>
      </c>
    </row>
    <row r="64" spans="1:5" x14ac:dyDescent="0.3">
      <c r="A64" t="s">
        <v>325</v>
      </c>
      <c r="B64" t="s">
        <v>259</v>
      </c>
      <c r="C64" t="s">
        <v>267</v>
      </c>
      <c r="D64" t="str">
        <f t="shared" si="4"/>
        <v>listeCommercants.totalTransacBrCp</v>
      </c>
      <c r="E64" t="str">
        <f t="shared" si="5"/>
        <v>{"type": "double"},</v>
      </c>
    </row>
    <row r="65" spans="1:5" x14ac:dyDescent="0.3">
      <c r="A65" t="s">
        <v>326</v>
      </c>
      <c r="B65" t="s">
        <v>259</v>
      </c>
      <c r="C65" t="s">
        <v>267</v>
      </c>
      <c r="D65" t="str">
        <f t="shared" si="4"/>
        <v>listeCommercants.sMtBrESiret</v>
      </c>
      <c r="E65" t="str">
        <f t="shared" si="5"/>
        <v>{"type": "double"},</v>
      </c>
    </row>
    <row r="66" spans="1:5" x14ac:dyDescent="0.3">
      <c r="A66" t="s">
        <v>327</v>
      </c>
      <c r="B66" t="s">
        <v>259</v>
      </c>
      <c r="C66" t="s">
        <v>267</v>
      </c>
      <c r="D66" t="str">
        <f t="shared" si="4"/>
        <v>listeCommercants.sInterESiret</v>
      </c>
      <c r="E66" t="str">
        <f t="shared" si="5"/>
        <v>{"type": "double"},</v>
      </c>
    </row>
    <row r="67" spans="1:5" x14ac:dyDescent="0.3">
      <c r="A67" t="s">
        <v>328</v>
      </c>
      <c r="B67" t="s">
        <v>259</v>
      </c>
      <c r="C67" t="s">
        <v>267</v>
      </c>
      <c r="D67" t="str">
        <f t="shared" si="4"/>
        <v>listeCommercants.sCoComESiret</v>
      </c>
      <c r="E67" t="str">
        <f t="shared" si="5"/>
        <v>{"type": "double"},</v>
      </c>
    </row>
    <row r="68" spans="1:5" x14ac:dyDescent="0.3">
      <c r="A68" t="s">
        <v>329</v>
      </c>
      <c r="B68" t="s">
        <v>259</v>
      </c>
      <c r="C68" t="s">
        <v>267</v>
      </c>
      <c r="D68" t="str">
        <f t="shared" si="4"/>
        <v>listeCommercants.controleTransacBrCp</v>
      </c>
      <c r="E68" t="str">
        <f t="shared" si="5"/>
        <v>{"type": "double"},</v>
      </c>
    </row>
    <row r="69" spans="1:5" x14ac:dyDescent="0.3">
      <c r="A69" t="s">
        <v>330</v>
      </c>
      <c r="B69" t="s">
        <v>259</v>
      </c>
      <c r="C69" t="s">
        <v>280</v>
      </c>
      <c r="D69" t="str">
        <f t="shared" si="4"/>
        <v>listeCommercants.controleCreance</v>
      </c>
      <c r="E69" t="str">
        <f t="shared" si="5"/>
        <v>{"type": "boolean"},</v>
      </c>
    </row>
    <row r="70" spans="1:5" x14ac:dyDescent="0.3">
      <c r="A70" t="s">
        <v>331</v>
      </c>
      <c r="B70" t="s">
        <v>259</v>
      </c>
      <c r="C70" t="s">
        <v>267</v>
      </c>
      <c r="D70" t="str">
        <f t="shared" si="4"/>
        <v>listeCommercants.controleCommCoVacCP</v>
      </c>
      <c r="E70" t="str">
        <f t="shared" si="5"/>
        <v>{"type": "double"},</v>
      </c>
    </row>
    <row r="71" spans="1:5" x14ac:dyDescent="0.3">
      <c r="A71" t="s">
        <v>332</v>
      </c>
      <c r="B71" t="s">
        <v>259</v>
      </c>
      <c r="C71" t="s">
        <v>267</v>
      </c>
      <c r="D71" t="str">
        <f t="shared" si="4"/>
        <v>listeCommercants.resControleCreance</v>
      </c>
      <c r="E71" t="str">
        <f t="shared" si="5"/>
        <v>{"type": "double"},</v>
      </c>
    </row>
    <row r="72" spans="1:5" x14ac:dyDescent="0.3">
      <c r="A72" t="s">
        <v>333</v>
      </c>
      <c r="B72" t="s">
        <v>259</v>
      </c>
      <c r="C72" t="s">
        <v>267</v>
      </c>
      <c r="D72" t="str">
        <f t="shared" si="4"/>
        <v>listeCommercants.resControleTransacBrCp</v>
      </c>
      <c r="E72" t="str">
        <f t="shared" si="5"/>
        <v>{"type": "double"},</v>
      </c>
    </row>
    <row r="73" spans="1:5" x14ac:dyDescent="0.3">
      <c r="A73" t="s">
        <v>334</v>
      </c>
      <c r="B73" t="s">
        <v>259</v>
      </c>
      <c r="C73" t="s">
        <v>267</v>
      </c>
      <c r="D73" t="str">
        <f t="shared" si="4"/>
        <v>listeCommercants.commCoVac</v>
      </c>
      <c r="E73" t="str">
        <f t="shared" si="5"/>
        <v>{"type": "double"},</v>
      </c>
    </row>
    <row r="74" spans="1:5" x14ac:dyDescent="0.3">
      <c r="A74" t="s">
        <v>335</v>
      </c>
      <c r="B74" t="s">
        <v>259</v>
      </c>
      <c r="C74" t="s">
        <v>267</v>
      </c>
      <c r="D74" t="str">
        <f t="shared" si="4"/>
        <v>listeCommercants.commCoCP</v>
      </c>
      <c r="E74" t="str">
        <f t="shared" si="5"/>
        <v>{"type": "double"},</v>
      </c>
    </row>
    <row r="75" spans="1:5" x14ac:dyDescent="0.3">
      <c r="A75" t="s">
        <v>336</v>
      </c>
      <c r="B75" t="s">
        <v>259</v>
      </c>
      <c r="C75" t="s">
        <v>337</v>
      </c>
      <c r="D75" t="str">
        <f>"listeCommercants."&amp;SUBSTITUTE(SUBSTITUTE(A75," ",""),"""","")</f>
        <v>listeCommercants.resControleCommCoVacCP</v>
      </c>
      <c r="E75" t="str">
        <f>B75&amp;":"&amp;C75</f>
        <v>{"type": "boolean"}</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C1:F72"/>
  <sheetViews>
    <sheetView topLeftCell="A32" workbookViewId="0">
      <selection activeCell="E46" sqref="E46:E72"/>
    </sheetView>
  </sheetViews>
  <sheetFormatPr baseColWidth="10" defaultRowHeight="14.4" x14ac:dyDescent="0.3"/>
  <cols>
    <col min="4" max="4" width="54" bestFit="1" customWidth="1"/>
  </cols>
  <sheetData>
    <row r="1" spans="3:6" x14ac:dyDescent="0.3">
      <c r="C1" t="s">
        <v>429</v>
      </c>
    </row>
    <row r="2" spans="3:6" x14ac:dyDescent="0.3">
      <c r="C2" t="s">
        <v>435</v>
      </c>
      <c r="D2" t="s">
        <v>436</v>
      </c>
    </row>
    <row r="3" spans="3:6" x14ac:dyDescent="0.3">
      <c r="C3" t="s">
        <v>437</v>
      </c>
      <c r="D3" t="s">
        <v>438</v>
      </c>
      <c r="E3">
        <v>0</v>
      </c>
      <c r="F3" t="s">
        <v>439</v>
      </c>
    </row>
    <row r="4" spans="3:6" x14ac:dyDescent="0.3">
      <c r="C4" t="s">
        <v>440</v>
      </c>
      <c r="D4" t="s">
        <v>441</v>
      </c>
    </row>
    <row r="5" spans="3:6" x14ac:dyDescent="0.3">
      <c r="C5" t="s">
        <v>442</v>
      </c>
      <c r="D5" t="s">
        <v>443</v>
      </c>
    </row>
    <row r="6" spans="3:6" x14ac:dyDescent="0.3">
      <c r="C6" t="s">
        <v>444</v>
      </c>
      <c r="D6" t="s">
        <v>445</v>
      </c>
    </row>
    <row r="7" spans="3:6" x14ac:dyDescent="0.3">
      <c r="C7" t="s">
        <v>446</v>
      </c>
      <c r="D7" t="s">
        <v>447</v>
      </c>
    </row>
    <row r="8" spans="3:6" x14ac:dyDescent="0.3">
      <c r="C8" t="s">
        <v>448</v>
      </c>
      <c r="D8" t="s">
        <v>449</v>
      </c>
      <c r="E8">
        <v>5</v>
      </c>
      <c r="F8" t="s">
        <v>439</v>
      </c>
    </row>
    <row r="9" spans="3:6" x14ac:dyDescent="0.3">
      <c r="C9" t="s">
        <v>450</v>
      </c>
      <c r="D9" t="s">
        <v>451</v>
      </c>
    </row>
    <row r="10" spans="3:6" x14ac:dyDescent="0.3">
      <c r="C10" t="s">
        <v>452</v>
      </c>
      <c r="D10" t="s">
        <v>453</v>
      </c>
    </row>
    <row r="11" spans="3:6" x14ac:dyDescent="0.3">
      <c r="C11" t="s">
        <v>454</v>
      </c>
      <c r="D11" t="s">
        <v>455</v>
      </c>
    </row>
    <row r="12" spans="3:6" x14ac:dyDescent="0.3">
      <c r="C12" t="s">
        <v>456</v>
      </c>
      <c r="D12" t="s">
        <v>457</v>
      </c>
    </row>
    <row r="13" spans="3:6" x14ac:dyDescent="0.3">
      <c r="C13" t="s">
        <v>458</v>
      </c>
      <c r="D13" t="s">
        <v>459</v>
      </c>
    </row>
    <row r="14" spans="3:6" x14ac:dyDescent="0.3">
      <c r="C14" t="s">
        <v>460</v>
      </c>
      <c r="D14" t="s">
        <v>461</v>
      </c>
    </row>
    <row r="15" spans="3:6" x14ac:dyDescent="0.3">
      <c r="C15" t="s">
        <v>462</v>
      </c>
      <c r="D15" t="s">
        <v>461</v>
      </c>
    </row>
    <row r="16" spans="3:6" x14ac:dyDescent="0.3">
      <c r="C16" t="s">
        <v>463</v>
      </c>
      <c r="D16" t="s">
        <v>464</v>
      </c>
    </row>
    <row r="17" spans="3:6" x14ac:dyDescent="0.3">
      <c r="C17" t="s">
        <v>465</v>
      </c>
      <c r="D17" t="s">
        <v>466</v>
      </c>
    </row>
    <row r="18" spans="3:6" x14ac:dyDescent="0.3">
      <c r="C18" t="s">
        <v>467</v>
      </c>
      <c r="D18" t="s">
        <v>468</v>
      </c>
      <c r="E18">
        <v>5</v>
      </c>
      <c r="F18" t="s">
        <v>439</v>
      </c>
    </row>
    <row r="19" spans="3:6" x14ac:dyDescent="0.3">
      <c r="C19" t="s">
        <v>469</v>
      </c>
      <c r="D19" t="s">
        <v>470</v>
      </c>
    </row>
    <row r="20" spans="3:6" x14ac:dyDescent="0.3">
      <c r="C20" t="s">
        <v>471</v>
      </c>
      <c r="D20" t="s">
        <v>470</v>
      </c>
    </row>
    <row r="21" spans="3:6" x14ac:dyDescent="0.3">
      <c r="C21" t="s">
        <v>472</v>
      </c>
      <c r="D21" t="s">
        <v>459</v>
      </c>
    </row>
    <row r="22" spans="3:6" x14ac:dyDescent="0.3">
      <c r="C22" t="s">
        <v>473</v>
      </c>
      <c r="D22" t="s">
        <v>470</v>
      </c>
    </row>
    <row r="23" spans="3:6" x14ac:dyDescent="0.3">
      <c r="C23" t="s">
        <v>474</v>
      </c>
      <c r="D23" t="s">
        <v>475</v>
      </c>
    </row>
    <row r="24" spans="3:6" x14ac:dyDescent="0.3">
      <c r="C24" t="s">
        <v>430</v>
      </c>
    </row>
    <row r="33" spans="3:5" x14ac:dyDescent="0.3">
      <c r="C33" t="s">
        <v>431</v>
      </c>
    </row>
    <row r="34" spans="3:5" x14ac:dyDescent="0.3">
      <c r="C34" t="s">
        <v>430</v>
      </c>
    </row>
    <row r="35" spans="3:5" x14ac:dyDescent="0.3">
      <c r="C35" t="s">
        <v>476</v>
      </c>
      <c r="D35" t="s">
        <v>490</v>
      </c>
    </row>
    <row r="36" spans="3:5" x14ac:dyDescent="0.3">
      <c r="C36" t="s">
        <v>478</v>
      </c>
      <c r="D36" t="s">
        <v>491</v>
      </c>
    </row>
    <row r="37" spans="3:5" x14ac:dyDescent="0.3">
      <c r="C37" t="s">
        <v>480</v>
      </c>
      <c r="D37" t="s">
        <v>492</v>
      </c>
    </row>
    <row r="38" spans="3:5" x14ac:dyDescent="0.3">
      <c r="C38" t="s">
        <v>482</v>
      </c>
      <c r="D38" t="s">
        <v>483</v>
      </c>
    </row>
    <row r="39" spans="3:5" x14ac:dyDescent="0.3">
      <c r="C39" t="s">
        <v>484</v>
      </c>
      <c r="D39" t="s">
        <v>459</v>
      </c>
    </row>
    <row r="40" spans="3:5" x14ac:dyDescent="0.3">
      <c r="C40" t="s">
        <v>485</v>
      </c>
      <c r="D40" t="s">
        <v>486</v>
      </c>
    </row>
    <row r="41" spans="3:5" x14ac:dyDescent="0.3">
      <c r="C41" t="s">
        <v>487</v>
      </c>
      <c r="D41" t="s">
        <v>470</v>
      </c>
    </row>
    <row r="42" spans="3:5" x14ac:dyDescent="0.3">
      <c r="C42" t="s">
        <v>488</v>
      </c>
      <c r="D42" t="s">
        <v>489</v>
      </c>
    </row>
    <row r="43" spans="3:5" x14ac:dyDescent="0.3">
      <c r="C43" t="s">
        <v>432</v>
      </c>
    </row>
    <row r="44" spans="3:5" x14ac:dyDescent="0.3">
      <c r="C44" t="s">
        <v>433</v>
      </c>
    </row>
    <row r="45" spans="3:5" x14ac:dyDescent="0.3">
      <c r="C45" t="s">
        <v>434</v>
      </c>
    </row>
    <row r="46" spans="3:5" x14ac:dyDescent="0.3">
      <c r="C46" t="s">
        <v>532</v>
      </c>
      <c r="D46" t="s">
        <v>533</v>
      </c>
      <c r="E46" t="str">
        <f>"{"&amp;D46</f>
        <v>{type: "keyword"},</v>
      </c>
    </row>
    <row r="47" spans="3:5" x14ac:dyDescent="0.3">
      <c r="C47" t="s">
        <v>534</v>
      </c>
      <c r="D47" t="s">
        <v>533</v>
      </c>
      <c r="E47" t="str">
        <f t="shared" ref="E47:E72" si="0">"{"&amp;D47</f>
        <v>{type: "keyword"},</v>
      </c>
    </row>
    <row r="48" spans="3:5" x14ac:dyDescent="0.3">
      <c r="C48" t="s">
        <v>535</v>
      </c>
      <c r="D48" t="s">
        <v>536</v>
      </c>
      <c r="E48" t="str">
        <f t="shared" si="0"/>
        <v>{type: "date", "format":"date_time_no_millis"},</v>
      </c>
    </row>
    <row r="49" spans="3:5" x14ac:dyDescent="0.3">
      <c r="C49" t="s">
        <v>537</v>
      </c>
      <c r="D49" t="s">
        <v>538</v>
      </c>
      <c r="E49" t="str">
        <f t="shared" si="0"/>
        <v>{type: "date", "format":"yyyy-MM-dd"},</v>
      </c>
    </row>
    <row r="50" spans="3:5" x14ac:dyDescent="0.3">
      <c r="C50" t="s">
        <v>539</v>
      </c>
      <c r="D50" t="s">
        <v>533</v>
      </c>
      <c r="E50" t="str">
        <f t="shared" si="0"/>
        <v>{type: "keyword"},</v>
      </c>
    </row>
    <row r="51" spans="3:5" x14ac:dyDescent="0.3">
      <c r="C51" t="s">
        <v>540</v>
      </c>
      <c r="D51" t="s">
        <v>533</v>
      </c>
      <c r="E51" t="str">
        <f t="shared" si="0"/>
        <v>{type: "keyword"},</v>
      </c>
    </row>
    <row r="52" spans="3:5" x14ac:dyDescent="0.3">
      <c r="C52" t="s">
        <v>541</v>
      </c>
      <c r="D52" t="s">
        <v>542</v>
      </c>
      <c r="E52" t="str">
        <f t="shared" si="0"/>
        <v>{type: "double"},</v>
      </c>
    </row>
    <row r="53" spans="3:5" x14ac:dyDescent="0.3">
      <c r="C53" t="s">
        <v>543</v>
      </c>
      <c r="D53" t="s">
        <v>542</v>
      </c>
      <c r="E53" t="str">
        <f t="shared" si="0"/>
        <v>{type: "double"},</v>
      </c>
    </row>
    <row r="54" spans="3:5" x14ac:dyDescent="0.3">
      <c r="C54" t="s">
        <v>544</v>
      </c>
      <c r="D54" t="s">
        <v>542</v>
      </c>
      <c r="E54" t="str">
        <f t="shared" si="0"/>
        <v>{type: "double"},</v>
      </c>
    </row>
    <row r="55" spans="3:5" x14ac:dyDescent="0.3">
      <c r="C55" t="s">
        <v>545</v>
      </c>
      <c r="D55" t="s">
        <v>546</v>
      </c>
      <c r="E55" t="str">
        <f t="shared" si="0"/>
        <v>{type: "boolean"},</v>
      </c>
    </row>
    <row r="56" spans="3:5" x14ac:dyDescent="0.3">
      <c r="C56" t="s">
        <v>547</v>
      </c>
      <c r="D56" t="s">
        <v>542</v>
      </c>
      <c r="E56" t="str">
        <f t="shared" si="0"/>
        <v>{type: "double"},</v>
      </c>
    </row>
    <row r="57" spans="3:5" x14ac:dyDescent="0.3">
      <c r="C57" t="s">
        <v>548</v>
      </c>
      <c r="D57" t="s">
        <v>542</v>
      </c>
      <c r="E57" t="str">
        <f t="shared" si="0"/>
        <v>{type: "double"},</v>
      </c>
    </row>
    <row r="58" spans="3:5" x14ac:dyDescent="0.3">
      <c r="C58" t="s">
        <v>549</v>
      </c>
      <c r="D58" t="s">
        <v>542</v>
      </c>
      <c r="E58" t="str">
        <f t="shared" si="0"/>
        <v>{type: "double"},</v>
      </c>
    </row>
    <row r="59" spans="3:5" x14ac:dyDescent="0.3">
      <c r="C59" t="s">
        <v>550</v>
      </c>
      <c r="D59" t="s">
        <v>542</v>
      </c>
      <c r="E59" t="str">
        <f t="shared" si="0"/>
        <v>{type: "double"},</v>
      </c>
    </row>
    <row r="60" spans="3:5" x14ac:dyDescent="0.3">
      <c r="C60" t="s">
        <v>551</v>
      </c>
      <c r="D60" t="s">
        <v>542</v>
      </c>
      <c r="E60" t="str">
        <f t="shared" si="0"/>
        <v>{type: "double"},</v>
      </c>
    </row>
    <row r="61" spans="3:5" x14ac:dyDescent="0.3">
      <c r="C61" t="s">
        <v>552</v>
      </c>
      <c r="D61" t="s">
        <v>542</v>
      </c>
      <c r="E61" t="str">
        <f t="shared" si="0"/>
        <v>{type: "double"},</v>
      </c>
    </row>
    <row r="62" spans="3:5" x14ac:dyDescent="0.3">
      <c r="C62" t="s">
        <v>197</v>
      </c>
      <c r="E62" t="str">
        <f t="shared" si="0"/>
        <v>{</v>
      </c>
    </row>
    <row r="63" spans="3:5" x14ac:dyDescent="0.3">
      <c r="C63" t="s">
        <v>553</v>
      </c>
      <c r="D63" t="s">
        <v>533</v>
      </c>
      <c r="E63" t="str">
        <f t="shared" si="0"/>
        <v>{type: "keyword"},</v>
      </c>
    </row>
    <row r="64" spans="3:5" x14ac:dyDescent="0.3">
      <c r="C64" t="s">
        <v>554</v>
      </c>
      <c r="D64" t="s">
        <v>533</v>
      </c>
      <c r="E64" t="str">
        <f t="shared" si="0"/>
        <v>{type: "keyword"},</v>
      </c>
    </row>
    <row r="65" spans="3:5" x14ac:dyDescent="0.3">
      <c r="C65" t="s">
        <v>555</v>
      </c>
      <c r="D65" t="s">
        <v>533</v>
      </c>
      <c r="E65" t="str">
        <f t="shared" si="0"/>
        <v>{type: "keyword"},</v>
      </c>
    </row>
    <row r="66" spans="3:5" x14ac:dyDescent="0.3">
      <c r="C66" t="s">
        <v>556</v>
      </c>
      <c r="D66" t="s">
        <v>557</v>
      </c>
      <c r="E66" t="str">
        <f t="shared" si="0"/>
        <v>{type: "short"},</v>
      </c>
    </row>
    <row r="67" spans="3:5" x14ac:dyDescent="0.3">
      <c r="C67" t="s">
        <v>558</v>
      </c>
      <c r="D67" t="s">
        <v>542</v>
      </c>
      <c r="E67" t="str">
        <f t="shared" si="0"/>
        <v>{type: "double"},</v>
      </c>
    </row>
    <row r="68" spans="3:5" x14ac:dyDescent="0.3">
      <c r="C68" t="s">
        <v>559</v>
      </c>
      <c r="D68" t="s">
        <v>542</v>
      </c>
      <c r="E68" t="str">
        <f t="shared" si="0"/>
        <v>{type: "double"},</v>
      </c>
    </row>
    <row r="69" spans="3:5" x14ac:dyDescent="0.3">
      <c r="C69" t="s">
        <v>560</v>
      </c>
      <c r="D69" t="s">
        <v>542</v>
      </c>
      <c r="E69" t="str">
        <f t="shared" si="0"/>
        <v>{type: "double"},</v>
      </c>
    </row>
    <row r="70" spans="3:5" x14ac:dyDescent="0.3">
      <c r="C70" t="s">
        <v>561</v>
      </c>
      <c r="D70" t="s">
        <v>542</v>
      </c>
      <c r="E70" t="str">
        <f t="shared" si="0"/>
        <v>{type: "double"},</v>
      </c>
    </row>
    <row r="71" spans="3:5" x14ac:dyDescent="0.3">
      <c r="C71" t="s">
        <v>544</v>
      </c>
      <c r="D71" t="s">
        <v>542</v>
      </c>
      <c r="E71" t="str">
        <f t="shared" si="0"/>
        <v>{type: "double"},</v>
      </c>
    </row>
    <row r="72" spans="3:5" x14ac:dyDescent="0.3">
      <c r="C72" t="s">
        <v>562</v>
      </c>
      <c r="D72" t="s">
        <v>542</v>
      </c>
      <c r="E72" t="str">
        <f t="shared" si="0"/>
        <v>{type: "double"},</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5"/>
  <sheetViews>
    <sheetView zoomScale="85" zoomScaleNormal="85" workbookViewId="0">
      <pane xSplit="3" ySplit="1" topLeftCell="D2" activePane="bottomRight" state="frozen"/>
      <selection pane="topRight" activeCell="D1" sqref="D1"/>
      <selection pane="bottomLeft" activeCell="A2" sqref="A2"/>
      <selection pane="bottomRight" activeCell="D8" sqref="D8"/>
    </sheetView>
  </sheetViews>
  <sheetFormatPr baseColWidth="10" defaultRowHeight="15.6" x14ac:dyDescent="0.3"/>
  <cols>
    <col min="1" max="1" width="11.5546875" style="2"/>
    <col min="2" max="2" width="14.6640625" style="2" customWidth="1"/>
    <col min="3" max="3" width="59.33203125" style="2" customWidth="1"/>
    <col min="4" max="4" width="75.33203125" style="10" bestFit="1" customWidth="1"/>
    <col min="5" max="5" width="21.6640625" style="2" bestFit="1" customWidth="1"/>
    <col min="6" max="6" width="52" style="2" customWidth="1"/>
    <col min="7" max="7" width="48.33203125" style="2" customWidth="1"/>
    <col min="8" max="8" width="63.6640625" customWidth="1"/>
  </cols>
  <sheetData>
    <row r="1" spans="1:8" s="5" customFormat="1" ht="54.6" customHeight="1" x14ac:dyDescent="0.3">
      <c r="A1" s="4" t="s">
        <v>13</v>
      </c>
      <c r="B1" s="4" t="s">
        <v>12</v>
      </c>
      <c r="C1" s="4" t="s">
        <v>0</v>
      </c>
      <c r="D1" s="4" t="s">
        <v>1</v>
      </c>
      <c r="E1" s="4" t="s">
        <v>2</v>
      </c>
      <c r="F1" s="4" t="s">
        <v>26</v>
      </c>
      <c r="G1" s="4" t="s">
        <v>24</v>
      </c>
      <c r="H1" s="5" t="s">
        <v>83</v>
      </c>
    </row>
    <row r="2" spans="1:8" s="1" customFormat="1" ht="28.95" customHeight="1" x14ac:dyDescent="0.3">
      <c r="A2" s="283" t="s">
        <v>4</v>
      </c>
      <c r="B2" s="283" t="s">
        <v>8</v>
      </c>
      <c r="C2" s="279" t="s">
        <v>5</v>
      </c>
      <c r="D2" s="35" t="s">
        <v>16</v>
      </c>
      <c r="E2" s="3">
        <v>8</v>
      </c>
      <c r="F2" s="3" t="s">
        <v>71</v>
      </c>
      <c r="G2" s="279" t="s">
        <v>25</v>
      </c>
      <c r="H2" s="275" t="s">
        <v>84</v>
      </c>
    </row>
    <row r="3" spans="1:8" s="1" customFormat="1" x14ac:dyDescent="0.3">
      <c r="A3" s="283"/>
      <c r="B3" s="283"/>
      <c r="C3" s="279"/>
      <c r="D3" s="6" t="s">
        <v>17</v>
      </c>
      <c r="E3" s="3" t="s">
        <v>68</v>
      </c>
      <c r="F3" s="3"/>
      <c r="G3" s="283"/>
      <c r="H3" s="275"/>
    </row>
    <row r="4" spans="1:8" s="1" customFormat="1" x14ac:dyDescent="0.3">
      <c r="A4" s="283"/>
      <c r="B4" s="283"/>
      <c r="C4" s="279"/>
      <c r="D4" s="6" t="s">
        <v>3</v>
      </c>
      <c r="E4" s="3" t="s">
        <v>68</v>
      </c>
      <c r="F4" s="3"/>
      <c r="G4" s="283"/>
      <c r="H4" s="275"/>
    </row>
    <row r="5" spans="1:8" s="1" customFormat="1" ht="27.6" customHeight="1" x14ac:dyDescent="0.3">
      <c r="A5" s="283"/>
      <c r="B5" s="283"/>
      <c r="C5" s="279"/>
      <c r="D5" s="6" t="s">
        <v>18</v>
      </c>
      <c r="E5" s="3" t="s">
        <v>68</v>
      </c>
      <c r="F5" s="3"/>
      <c r="G5" s="283"/>
      <c r="H5" s="275"/>
    </row>
    <row r="6" spans="1:8" x14ac:dyDescent="0.3">
      <c r="A6" s="278" t="s">
        <v>7</v>
      </c>
      <c r="B6" s="278" t="s">
        <v>9</v>
      </c>
      <c r="C6" s="278" t="s">
        <v>6</v>
      </c>
      <c r="D6" s="36" t="s">
        <v>69</v>
      </c>
      <c r="E6" s="2">
        <v>8</v>
      </c>
      <c r="F6" s="2" t="s">
        <v>70</v>
      </c>
      <c r="H6" s="274" t="s">
        <v>85</v>
      </c>
    </row>
    <row r="7" spans="1:8" x14ac:dyDescent="0.3">
      <c r="A7" s="278"/>
      <c r="B7" s="278"/>
      <c r="C7" s="278"/>
      <c r="D7" s="7" t="s">
        <v>19</v>
      </c>
      <c r="E7" s="2" t="s">
        <v>72</v>
      </c>
      <c r="H7" s="274"/>
    </row>
    <row r="8" spans="1:8" x14ac:dyDescent="0.3">
      <c r="A8" s="278"/>
      <c r="B8" s="278"/>
      <c r="C8" s="278"/>
      <c r="D8" s="7" t="s">
        <v>20</v>
      </c>
      <c r="E8" s="2" t="s">
        <v>72</v>
      </c>
      <c r="H8" s="274"/>
    </row>
    <row r="9" spans="1:8" x14ac:dyDescent="0.3">
      <c r="A9" s="278"/>
      <c r="B9" s="278"/>
      <c r="C9" s="278"/>
      <c r="D9" s="7" t="s">
        <v>18</v>
      </c>
      <c r="E9" s="2" t="s">
        <v>72</v>
      </c>
      <c r="H9" s="274"/>
    </row>
    <row r="10" spans="1:8" s="1" customFormat="1" x14ac:dyDescent="0.3">
      <c r="A10" s="279" t="s">
        <v>10</v>
      </c>
      <c r="B10" s="279" t="s">
        <v>11</v>
      </c>
      <c r="C10" s="279" t="s">
        <v>76</v>
      </c>
      <c r="D10" s="35" t="s">
        <v>14</v>
      </c>
      <c r="E10" s="3">
        <v>2</v>
      </c>
      <c r="F10" s="3" t="s">
        <v>73</v>
      </c>
      <c r="G10" s="3"/>
      <c r="H10" s="275" t="s">
        <v>86</v>
      </c>
    </row>
    <row r="11" spans="1:8" s="1" customFormat="1" ht="31.2" x14ac:dyDescent="0.3">
      <c r="A11" s="279"/>
      <c r="B11" s="279"/>
      <c r="C11" s="279"/>
      <c r="D11" s="6" t="s">
        <v>21</v>
      </c>
      <c r="E11" s="3" t="s">
        <v>74</v>
      </c>
      <c r="F11" s="3"/>
      <c r="G11" s="3"/>
      <c r="H11" s="275"/>
    </row>
    <row r="12" spans="1:8" s="1" customFormat="1" x14ac:dyDescent="0.3">
      <c r="A12" s="279"/>
      <c r="B12" s="279"/>
      <c r="C12" s="279"/>
      <c r="D12" s="6" t="s">
        <v>22</v>
      </c>
      <c r="E12" s="3">
        <v>2</v>
      </c>
      <c r="F12" s="3" t="s">
        <v>75</v>
      </c>
      <c r="G12" s="3"/>
      <c r="H12" s="275"/>
    </row>
    <row r="13" spans="1:8" s="1" customFormat="1" ht="57.6" customHeight="1" x14ac:dyDescent="0.3">
      <c r="A13" s="279"/>
      <c r="B13" s="279"/>
      <c r="C13" s="279"/>
      <c r="D13" s="6" t="s">
        <v>15</v>
      </c>
      <c r="E13" s="3">
        <v>2</v>
      </c>
      <c r="F13" s="3" t="s">
        <v>75</v>
      </c>
      <c r="G13" s="3"/>
      <c r="H13" s="275"/>
    </row>
    <row r="14" spans="1:8" ht="28.95" customHeight="1" x14ac:dyDescent="0.3">
      <c r="A14" s="285" t="s">
        <v>23</v>
      </c>
      <c r="B14" s="278" t="s">
        <v>28</v>
      </c>
      <c r="C14" s="278" t="s">
        <v>27</v>
      </c>
      <c r="D14" s="7" t="s">
        <v>77</v>
      </c>
      <c r="G14" s="278" t="s">
        <v>31</v>
      </c>
      <c r="H14" s="274" t="s">
        <v>87</v>
      </c>
    </row>
    <row r="15" spans="1:8" x14ac:dyDescent="0.3">
      <c r="A15" s="285"/>
      <c r="B15" s="278"/>
      <c r="C15" s="278"/>
      <c r="D15" s="8" t="s">
        <v>30</v>
      </c>
      <c r="E15" s="2" t="s">
        <v>78</v>
      </c>
      <c r="G15" s="278"/>
      <c r="H15" s="274"/>
    </row>
    <row r="16" spans="1:8" x14ac:dyDescent="0.3">
      <c r="A16" s="285"/>
      <c r="B16" s="278"/>
      <c r="C16" s="278"/>
      <c r="D16" s="8" t="s">
        <v>29</v>
      </c>
      <c r="E16" s="2" t="s">
        <v>78</v>
      </c>
      <c r="G16" s="278"/>
      <c r="H16" s="274"/>
    </row>
    <row r="17" spans="1:8" s="1" customFormat="1" ht="14.7" customHeight="1" x14ac:dyDescent="0.3">
      <c r="A17" s="286" t="s">
        <v>32</v>
      </c>
      <c r="B17" s="280" t="s">
        <v>33</v>
      </c>
      <c r="C17" s="279" t="s">
        <v>35</v>
      </c>
      <c r="D17" s="35" t="s">
        <v>63</v>
      </c>
      <c r="E17" s="3">
        <v>8</v>
      </c>
      <c r="F17" s="3" t="s">
        <v>67</v>
      </c>
      <c r="G17" s="279" t="s">
        <v>34</v>
      </c>
      <c r="H17" s="276"/>
    </row>
    <row r="18" spans="1:8" s="1" customFormat="1" x14ac:dyDescent="0.3">
      <c r="A18" s="286"/>
      <c r="B18" s="280"/>
      <c r="C18" s="279"/>
      <c r="D18" s="6" t="s">
        <v>30</v>
      </c>
      <c r="E18" s="2" t="s">
        <v>78</v>
      </c>
      <c r="F18" s="3"/>
      <c r="G18" s="279"/>
      <c r="H18" s="276"/>
    </row>
    <row r="19" spans="1:8" s="1" customFormat="1" x14ac:dyDescent="0.3">
      <c r="A19" s="286"/>
      <c r="B19" s="280"/>
      <c r="C19" s="279"/>
      <c r="D19" s="6" t="s">
        <v>64</v>
      </c>
      <c r="E19" s="2" t="s">
        <v>78</v>
      </c>
      <c r="F19" s="3"/>
      <c r="G19" s="279"/>
      <c r="H19" s="276"/>
    </row>
    <row r="20" spans="1:8" s="1" customFormat="1" x14ac:dyDescent="0.3">
      <c r="A20" s="286"/>
      <c r="B20" s="280"/>
      <c r="C20" s="279"/>
      <c r="D20" s="6" t="s">
        <v>65</v>
      </c>
      <c r="E20" s="2" t="s">
        <v>78</v>
      </c>
      <c r="F20" s="3"/>
      <c r="G20" s="279"/>
      <c r="H20" s="276"/>
    </row>
    <row r="21" spans="1:8" ht="28.95" customHeight="1" x14ac:dyDescent="0.3">
      <c r="A21" s="287" t="s">
        <v>36</v>
      </c>
      <c r="B21" s="278" t="s">
        <v>37</v>
      </c>
      <c r="C21" s="277" t="s">
        <v>38</v>
      </c>
      <c r="D21" s="7" t="s">
        <v>66</v>
      </c>
      <c r="E21" s="2" t="s">
        <v>78</v>
      </c>
      <c r="G21" s="278" t="s">
        <v>39</v>
      </c>
      <c r="H21" s="274" t="s">
        <v>89</v>
      </c>
    </row>
    <row r="22" spans="1:8" ht="14.7" customHeight="1" x14ac:dyDescent="0.3">
      <c r="A22" s="287"/>
      <c r="B22" s="278"/>
      <c r="C22" s="277"/>
      <c r="D22" s="37" t="s">
        <v>79</v>
      </c>
      <c r="E22" s="2" t="s">
        <v>80</v>
      </c>
      <c r="G22" s="278"/>
      <c r="H22" s="274"/>
    </row>
    <row r="23" spans="1:8" ht="14.7" customHeight="1" x14ac:dyDescent="0.3">
      <c r="A23" s="287"/>
      <c r="B23" s="278"/>
      <c r="C23" s="277"/>
      <c r="D23" s="7" t="s">
        <v>18</v>
      </c>
      <c r="G23" s="278"/>
      <c r="H23" s="274"/>
    </row>
    <row r="24" spans="1:8" s="1" customFormat="1" ht="25.95" customHeight="1" x14ac:dyDescent="0.3">
      <c r="A24" s="283" t="s">
        <v>40</v>
      </c>
      <c r="B24" s="282" t="s">
        <v>44</v>
      </c>
      <c r="C24" s="279" t="s">
        <v>41</v>
      </c>
      <c r="D24" s="38" t="s">
        <v>42</v>
      </c>
      <c r="E24" s="3">
        <v>4</v>
      </c>
      <c r="F24" s="3"/>
      <c r="G24" s="281" t="s">
        <v>43</v>
      </c>
      <c r="H24" s="275" t="s">
        <v>90</v>
      </c>
    </row>
    <row r="25" spans="1:8" s="1" customFormat="1" ht="39" customHeight="1" x14ac:dyDescent="0.3">
      <c r="A25" s="283"/>
      <c r="B25" s="282"/>
      <c r="C25" s="279"/>
      <c r="D25" s="6" t="s">
        <v>18</v>
      </c>
      <c r="E25" s="3"/>
      <c r="F25" s="3"/>
      <c r="G25" s="281"/>
      <c r="H25" s="275"/>
    </row>
    <row r="26" spans="1:8" s="1" customFormat="1" ht="35.700000000000003" customHeight="1" x14ac:dyDescent="0.3">
      <c r="A26" s="283"/>
      <c r="B26" s="282"/>
      <c r="C26" s="279"/>
      <c r="D26" s="6" t="s">
        <v>19</v>
      </c>
      <c r="E26" s="3"/>
      <c r="F26" s="3"/>
      <c r="G26" s="281"/>
      <c r="H26" s="275"/>
    </row>
    <row r="27" spans="1:8" ht="28.95" customHeight="1" x14ac:dyDescent="0.3">
      <c r="A27" s="285" t="s">
        <v>81</v>
      </c>
      <c r="B27" s="284" t="s">
        <v>57</v>
      </c>
      <c r="C27" s="278" t="s">
        <v>45</v>
      </c>
      <c r="D27" s="7" t="s">
        <v>62</v>
      </c>
      <c r="G27" s="278" t="s">
        <v>46</v>
      </c>
      <c r="H27" s="274" t="s">
        <v>88</v>
      </c>
    </row>
    <row r="28" spans="1:8" ht="14.7" customHeight="1" x14ac:dyDescent="0.3">
      <c r="A28" s="285"/>
      <c r="B28" s="284"/>
      <c r="C28" s="278"/>
      <c r="D28" s="7" t="s">
        <v>30</v>
      </c>
      <c r="G28" s="278"/>
      <c r="H28" s="274"/>
    </row>
    <row r="29" spans="1:8" ht="14.7" customHeight="1" x14ac:dyDescent="0.3">
      <c r="A29" s="285"/>
      <c r="B29" s="284"/>
      <c r="C29" s="278"/>
      <c r="D29" s="7" t="s">
        <v>29</v>
      </c>
      <c r="G29" s="278"/>
      <c r="H29" s="274"/>
    </row>
    <row r="30" spans="1:8" s="1" customFormat="1" ht="15.6" customHeight="1" x14ac:dyDescent="0.3">
      <c r="A30" s="279" t="s">
        <v>47</v>
      </c>
      <c r="B30" s="280" t="s">
        <v>48</v>
      </c>
      <c r="C30" s="279" t="s">
        <v>49</v>
      </c>
      <c r="D30" s="6" t="s">
        <v>50</v>
      </c>
      <c r="E30" s="3"/>
      <c r="F30" s="3"/>
      <c r="G30" s="279" t="s">
        <v>52</v>
      </c>
      <c r="H30" s="275" t="s">
        <v>91</v>
      </c>
    </row>
    <row r="31" spans="1:8" s="1" customFormat="1" ht="15.6" customHeight="1" x14ac:dyDescent="0.3">
      <c r="A31" s="279"/>
      <c r="B31" s="280"/>
      <c r="C31" s="279"/>
      <c r="D31" s="9" t="s">
        <v>51</v>
      </c>
      <c r="E31" s="3"/>
      <c r="F31" s="3"/>
      <c r="G31" s="279"/>
      <c r="H31" s="275"/>
    </row>
    <row r="32" spans="1:8" s="1" customFormat="1" x14ac:dyDescent="0.3">
      <c r="A32" s="279"/>
      <c r="B32" s="280"/>
      <c r="C32" s="279"/>
      <c r="D32" s="35" t="s">
        <v>60</v>
      </c>
      <c r="E32" s="3">
        <v>6</v>
      </c>
      <c r="F32" s="3"/>
      <c r="G32" s="279"/>
      <c r="H32" s="275"/>
    </row>
    <row r="33" spans="1:8" s="1" customFormat="1" x14ac:dyDescent="0.3">
      <c r="A33" s="279"/>
      <c r="B33" s="280"/>
      <c r="C33" s="279"/>
      <c r="D33" s="6" t="s">
        <v>61</v>
      </c>
      <c r="E33" s="3">
        <v>9</v>
      </c>
      <c r="F33" s="3"/>
      <c r="G33" s="279"/>
      <c r="H33" s="275"/>
    </row>
    <row r="34" spans="1:8" ht="64.95" customHeight="1" x14ac:dyDescent="0.3">
      <c r="A34" s="278" t="s">
        <v>56</v>
      </c>
      <c r="B34" s="278" t="s">
        <v>53</v>
      </c>
      <c r="C34" s="278" t="s">
        <v>54</v>
      </c>
      <c r="D34" s="7" t="s">
        <v>58</v>
      </c>
      <c r="E34" s="2" t="s">
        <v>82</v>
      </c>
      <c r="G34" s="277" t="s">
        <v>55</v>
      </c>
      <c r="H34" s="274" t="s">
        <v>92</v>
      </c>
    </row>
    <row r="35" spans="1:8" x14ac:dyDescent="0.3">
      <c r="A35" s="278"/>
      <c r="B35" s="278"/>
      <c r="C35" s="278"/>
      <c r="D35" s="7" t="s">
        <v>59</v>
      </c>
      <c r="E35" s="2" t="s">
        <v>82</v>
      </c>
      <c r="G35" s="277"/>
      <c r="H35" s="274"/>
    </row>
  </sheetData>
  <mergeCells count="48">
    <mergeCell ref="C10:C13"/>
    <mergeCell ref="B10:B13"/>
    <mergeCell ref="A10:A13"/>
    <mergeCell ref="G2:G5"/>
    <mergeCell ref="C14:C16"/>
    <mergeCell ref="B14:B16"/>
    <mergeCell ref="A14:A16"/>
    <mergeCell ref="G14:G16"/>
    <mergeCell ref="C2:C5"/>
    <mergeCell ref="A2:A5"/>
    <mergeCell ref="C6:C9"/>
    <mergeCell ref="A6:A9"/>
    <mergeCell ref="B2:B5"/>
    <mergeCell ref="B6:B9"/>
    <mergeCell ref="G17:G20"/>
    <mergeCell ref="B17:B20"/>
    <mergeCell ref="A17:A20"/>
    <mergeCell ref="C17:C20"/>
    <mergeCell ref="C21:C23"/>
    <mergeCell ref="B21:B23"/>
    <mergeCell ref="A21:A23"/>
    <mergeCell ref="G21:G23"/>
    <mergeCell ref="G24:G26"/>
    <mergeCell ref="C24:C26"/>
    <mergeCell ref="B24:B26"/>
    <mergeCell ref="A24:A26"/>
    <mergeCell ref="G27:G29"/>
    <mergeCell ref="C27:C29"/>
    <mergeCell ref="B27:B29"/>
    <mergeCell ref="A27:A29"/>
    <mergeCell ref="G34:G35"/>
    <mergeCell ref="C34:C35"/>
    <mergeCell ref="B34:B35"/>
    <mergeCell ref="A34:A35"/>
    <mergeCell ref="C30:C33"/>
    <mergeCell ref="B30:B33"/>
    <mergeCell ref="A30:A33"/>
    <mergeCell ref="G30:G33"/>
    <mergeCell ref="H2:H5"/>
    <mergeCell ref="H6:H9"/>
    <mergeCell ref="H10:H13"/>
    <mergeCell ref="H14:H16"/>
    <mergeCell ref="H17:H20"/>
    <mergeCell ref="H27:H29"/>
    <mergeCell ref="H21:H23"/>
    <mergeCell ref="H24:H26"/>
    <mergeCell ref="H30:H33"/>
    <mergeCell ref="H34:H35"/>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44"/>
  <sheetViews>
    <sheetView workbookViewId="0">
      <selection activeCell="B1" sqref="B1:D41"/>
    </sheetView>
  </sheetViews>
  <sheetFormatPr baseColWidth="10" defaultRowHeight="14.4" x14ac:dyDescent="0.3"/>
  <cols>
    <col min="2" max="3" width="11.44140625" style="57"/>
    <col min="4" max="4" width="58.6640625" style="57" bestFit="1" customWidth="1"/>
    <col min="5" max="6" width="11.44140625" style="57"/>
  </cols>
  <sheetData>
    <row r="1" spans="1:5" x14ac:dyDescent="0.3">
      <c r="A1" t="s">
        <v>532</v>
      </c>
      <c r="B1" s="57" t="s">
        <v>135</v>
      </c>
      <c r="C1" s="57" t="s">
        <v>606</v>
      </c>
    </row>
    <row r="2" spans="1:5" x14ac:dyDescent="0.3">
      <c r="A2" t="s">
        <v>607</v>
      </c>
      <c r="B2" s="57" t="s">
        <v>129</v>
      </c>
      <c r="C2" s="57" t="s">
        <v>608</v>
      </c>
      <c r="D2" s="57" t="s">
        <v>609</v>
      </c>
      <c r="E2" s="57" t="s">
        <v>606</v>
      </c>
    </row>
    <row r="3" spans="1:5" x14ac:dyDescent="0.3">
      <c r="A3" t="s">
        <v>607</v>
      </c>
      <c r="B3" s="57" t="s">
        <v>132</v>
      </c>
      <c r="C3" s="57" t="s">
        <v>608</v>
      </c>
      <c r="D3" s="46">
        <v>43809</v>
      </c>
      <c r="E3" s="57" t="s">
        <v>606</v>
      </c>
    </row>
    <row r="4" spans="1:5" x14ac:dyDescent="0.3">
      <c r="A4" t="s">
        <v>607</v>
      </c>
      <c r="B4" s="57" t="s">
        <v>133</v>
      </c>
      <c r="C4" s="57" t="s">
        <v>608</v>
      </c>
      <c r="D4" s="57" t="s">
        <v>32</v>
      </c>
      <c r="E4" s="57" t="s">
        <v>606</v>
      </c>
    </row>
    <row r="5" spans="1:5" x14ac:dyDescent="0.3">
      <c r="A5" t="s">
        <v>607</v>
      </c>
      <c r="B5" s="57" t="s">
        <v>493</v>
      </c>
      <c r="C5" s="57" t="s">
        <v>608</v>
      </c>
      <c r="D5" s="57" t="s">
        <v>610</v>
      </c>
      <c r="E5" s="57" t="s">
        <v>606</v>
      </c>
    </row>
    <row r="6" spans="1:5" x14ac:dyDescent="0.3">
      <c r="A6" t="s">
        <v>607</v>
      </c>
      <c r="B6" s="57" t="s">
        <v>131</v>
      </c>
      <c r="C6" s="57" t="s">
        <v>608</v>
      </c>
      <c r="D6" s="57" t="s">
        <v>611</v>
      </c>
      <c r="E6" s="57" t="s">
        <v>606</v>
      </c>
    </row>
    <row r="7" spans="1:5" x14ac:dyDescent="0.3">
      <c r="A7" t="s">
        <v>607</v>
      </c>
      <c r="B7" s="57" t="s">
        <v>200</v>
      </c>
      <c r="C7" s="57" t="s">
        <v>608</v>
      </c>
      <c r="D7" s="57" t="s">
        <v>612</v>
      </c>
      <c r="E7" s="57" t="s">
        <v>606</v>
      </c>
    </row>
    <row r="8" spans="1:5" x14ac:dyDescent="0.3">
      <c r="A8" t="s">
        <v>607</v>
      </c>
      <c r="B8" s="57" t="s">
        <v>569</v>
      </c>
      <c r="C8" s="57" t="s">
        <v>613</v>
      </c>
    </row>
    <row r="9" spans="1:5" x14ac:dyDescent="0.3">
      <c r="A9" t="s">
        <v>607</v>
      </c>
      <c r="B9" s="57" t="s">
        <v>571</v>
      </c>
      <c r="C9" s="57" t="s">
        <v>613</v>
      </c>
    </row>
    <row r="10" spans="1:5" x14ac:dyDescent="0.3">
      <c r="A10" t="s">
        <v>607</v>
      </c>
      <c r="B10" s="57" t="s">
        <v>573</v>
      </c>
      <c r="C10" s="57" t="s">
        <v>613</v>
      </c>
    </row>
    <row r="11" spans="1:5" x14ac:dyDescent="0.3">
      <c r="A11" t="s">
        <v>607</v>
      </c>
      <c r="B11" s="57" t="s">
        <v>208</v>
      </c>
      <c r="C11" s="57" t="s">
        <v>614</v>
      </c>
    </row>
    <row r="12" spans="1:5" x14ac:dyDescent="0.3">
      <c r="A12" t="s">
        <v>607</v>
      </c>
      <c r="B12" s="57" t="s">
        <v>615</v>
      </c>
      <c r="C12" s="57" t="s">
        <v>616</v>
      </c>
    </row>
    <row r="13" spans="1:5" x14ac:dyDescent="0.3">
      <c r="A13" t="s">
        <v>607</v>
      </c>
      <c r="B13" s="57" t="s">
        <v>576</v>
      </c>
      <c r="C13" s="57" t="s">
        <v>617</v>
      </c>
    </row>
    <row r="14" spans="1:5" x14ac:dyDescent="0.3">
      <c r="A14" t="s">
        <v>607</v>
      </c>
      <c r="B14" s="57" t="s">
        <v>578</v>
      </c>
      <c r="C14" s="57" t="s">
        <v>618</v>
      </c>
    </row>
    <row r="15" spans="1:5" x14ac:dyDescent="0.3">
      <c r="A15" t="s">
        <v>607</v>
      </c>
      <c r="B15" s="57" t="s">
        <v>580</v>
      </c>
      <c r="C15" s="57" t="s">
        <v>616</v>
      </c>
    </row>
    <row r="16" spans="1:5" x14ac:dyDescent="0.3">
      <c r="A16" t="s">
        <v>607</v>
      </c>
      <c r="B16" s="57" t="s">
        <v>372</v>
      </c>
      <c r="C16" s="57" t="s">
        <v>617</v>
      </c>
    </row>
    <row r="17" spans="1:5" x14ac:dyDescent="0.3">
      <c r="A17" t="s">
        <v>607</v>
      </c>
      <c r="B17" s="57" t="s">
        <v>582</v>
      </c>
      <c r="C17" s="57" t="s">
        <v>616</v>
      </c>
    </row>
    <row r="18" spans="1:5" x14ac:dyDescent="0.3">
      <c r="A18" t="s">
        <v>607</v>
      </c>
      <c r="B18" s="57" t="s">
        <v>198</v>
      </c>
      <c r="C18" s="57" t="s">
        <v>619</v>
      </c>
    </row>
    <row r="19" spans="1:5" x14ac:dyDescent="0.3">
      <c r="A19" t="s">
        <v>430</v>
      </c>
    </row>
    <row r="20" spans="1:5" x14ac:dyDescent="0.3">
      <c r="A20" t="s">
        <v>620</v>
      </c>
      <c r="B20" s="57" t="s">
        <v>160</v>
      </c>
      <c r="C20" s="57" t="s">
        <v>608</v>
      </c>
      <c r="D20" s="57">
        <v>81854672300011</v>
      </c>
      <c r="E20" s="57" t="s">
        <v>606</v>
      </c>
    </row>
    <row r="21" spans="1:5" x14ac:dyDescent="0.3">
      <c r="A21" t="s">
        <v>620</v>
      </c>
      <c r="B21" s="57" t="s">
        <v>159</v>
      </c>
      <c r="C21" s="57" t="s">
        <v>608</v>
      </c>
      <c r="D21" s="57" t="s">
        <v>621</v>
      </c>
      <c r="E21" s="57" t="s">
        <v>606</v>
      </c>
    </row>
    <row r="22" spans="1:5" x14ac:dyDescent="0.3">
      <c r="A22" t="s">
        <v>620</v>
      </c>
      <c r="B22" s="57" t="s">
        <v>158</v>
      </c>
      <c r="C22" s="57" t="s">
        <v>608</v>
      </c>
      <c r="D22" s="57" t="s">
        <v>622</v>
      </c>
      <c r="E22" s="57" t="s">
        <v>606</v>
      </c>
    </row>
    <row r="23" spans="1:5" x14ac:dyDescent="0.3">
      <c r="A23" t="s">
        <v>620</v>
      </c>
      <c r="B23" s="57" t="s">
        <v>584</v>
      </c>
      <c r="C23" s="57" t="s">
        <v>608</v>
      </c>
      <c r="D23" s="57" t="s">
        <v>340</v>
      </c>
      <c r="E23" s="57" t="s">
        <v>606</v>
      </c>
    </row>
    <row r="24" spans="1:5" x14ac:dyDescent="0.3">
      <c r="A24" t="s">
        <v>620</v>
      </c>
      <c r="B24" s="57" t="s">
        <v>585</v>
      </c>
      <c r="C24" s="57" t="s">
        <v>623</v>
      </c>
    </row>
    <row r="25" spans="1:5" x14ac:dyDescent="0.3">
      <c r="A25" t="s">
        <v>620</v>
      </c>
      <c r="B25" s="57" t="s">
        <v>587</v>
      </c>
      <c r="C25" s="57" t="s">
        <v>623</v>
      </c>
    </row>
    <row r="26" spans="1:5" x14ac:dyDescent="0.3">
      <c r="A26" t="s">
        <v>620</v>
      </c>
      <c r="B26" s="57" t="s">
        <v>589</v>
      </c>
      <c r="C26" s="57" t="s">
        <v>624</v>
      </c>
    </row>
    <row r="27" spans="1:5" x14ac:dyDescent="0.3">
      <c r="A27" t="s">
        <v>620</v>
      </c>
      <c r="B27" s="57" t="s">
        <v>591</v>
      </c>
      <c r="C27" s="57" t="s">
        <v>625</v>
      </c>
    </row>
    <row r="28" spans="1:5" x14ac:dyDescent="0.3">
      <c r="A28" t="s">
        <v>620</v>
      </c>
      <c r="B28" s="57" t="s">
        <v>573</v>
      </c>
      <c r="C28" s="57" t="s">
        <v>613</v>
      </c>
    </row>
    <row r="29" spans="1:5" x14ac:dyDescent="0.3">
      <c r="A29" t="s">
        <v>620</v>
      </c>
      <c r="B29" s="57" t="s">
        <v>594</v>
      </c>
      <c r="C29" s="57" t="s">
        <v>626</v>
      </c>
    </row>
    <row r="30" spans="1:5" x14ac:dyDescent="0.3">
      <c r="A30" t="s">
        <v>431</v>
      </c>
    </row>
    <row r="31" spans="1:5" x14ac:dyDescent="0.3">
      <c r="A31" t="s">
        <v>430</v>
      </c>
    </row>
    <row r="32" spans="1:5" x14ac:dyDescent="0.3">
      <c r="A32" t="s">
        <v>620</v>
      </c>
      <c r="B32" s="57" t="s">
        <v>160</v>
      </c>
      <c r="C32" s="57" t="s">
        <v>608</v>
      </c>
      <c r="D32" s="57">
        <v>32625641900010</v>
      </c>
      <c r="E32" s="57" t="s">
        <v>606</v>
      </c>
    </row>
    <row r="33" spans="1:5" x14ac:dyDescent="0.3">
      <c r="A33" t="s">
        <v>620</v>
      </c>
      <c r="B33" s="57" t="s">
        <v>159</v>
      </c>
      <c r="C33" s="57" t="s">
        <v>608</v>
      </c>
      <c r="D33" s="57" t="s">
        <v>627</v>
      </c>
      <c r="E33" s="57" t="s">
        <v>606</v>
      </c>
    </row>
    <row r="34" spans="1:5" x14ac:dyDescent="0.3">
      <c r="A34" t="s">
        <v>620</v>
      </c>
      <c r="B34" s="57" t="s">
        <v>158</v>
      </c>
      <c r="C34" s="57" t="s">
        <v>608</v>
      </c>
      <c r="D34" s="57" t="s">
        <v>628</v>
      </c>
      <c r="E34" s="57" t="s">
        <v>606</v>
      </c>
    </row>
    <row r="35" spans="1:5" x14ac:dyDescent="0.3">
      <c r="A35" t="s">
        <v>620</v>
      </c>
      <c r="B35" s="57" t="s">
        <v>584</v>
      </c>
      <c r="C35" s="57" t="s">
        <v>608</v>
      </c>
      <c r="D35" s="57" t="s">
        <v>340</v>
      </c>
      <c r="E35" s="57" t="s">
        <v>606</v>
      </c>
    </row>
    <row r="36" spans="1:5" x14ac:dyDescent="0.3">
      <c r="A36" t="s">
        <v>620</v>
      </c>
      <c r="B36" s="57" t="s">
        <v>585</v>
      </c>
      <c r="C36" s="57" t="s">
        <v>629</v>
      </c>
    </row>
    <row r="37" spans="1:5" x14ac:dyDescent="0.3">
      <c r="A37" t="s">
        <v>620</v>
      </c>
      <c r="B37" s="57" t="s">
        <v>587</v>
      </c>
      <c r="C37" s="57" t="s">
        <v>629</v>
      </c>
    </row>
    <row r="38" spans="1:5" x14ac:dyDescent="0.3">
      <c r="A38" t="s">
        <v>620</v>
      </c>
      <c r="B38" s="57" t="s">
        <v>589</v>
      </c>
      <c r="C38" s="57" t="s">
        <v>630</v>
      </c>
    </row>
    <row r="39" spans="1:5" x14ac:dyDescent="0.3">
      <c r="A39" t="s">
        <v>620</v>
      </c>
      <c r="B39" s="57" t="s">
        <v>591</v>
      </c>
      <c r="C39" s="57" t="s">
        <v>624</v>
      </c>
    </row>
    <row r="40" spans="1:5" x14ac:dyDescent="0.3">
      <c r="A40" t="s">
        <v>620</v>
      </c>
      <c r="B40" s="57" t="s">
        <v>573</v>
      </c>
      <c r="C40" s="57" t="s">
        <v>613</v>
      </c>
    </row>
    <row r="41" spans="1:5" x14ac:dyDescent="0.3">
      <c r="A41" t="s">
        <v>620</v>
      </c>
      <c r="B41" s="57" t="s">
        <v>594</v>
      </c>
      <c r="C41" s="57" t="s">
        <v>626</v>
      </c>
    </row>
    <row r="42" spans="1:5" x14ac:dyDescent="0.3">
      <c r="A42" t="s">
        <v>432</v>
      </c>
    </row>
    <row r="43" spans="1:5" x14ac:dyDescent="0.3">
      <c r="A43" t="s">
        <v>433</v>
      </c>
    </row>
    <row r="44" spans="1:5" x14ac:dyDescent="0.3">
      <c r="A44" t="s">
        <v>434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7"/>
  <sheetViews>
    <sheetView topLeftCell="C19" zoomScale="70" zoomScaleNormal="70" workbookViewId="0">
      <selection activeCell="C24" sqref="C24"/>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47.33203125" customWidth="1"/>
    <col min="6" max="6" width="107.6640625" customWidth="1"/>
    <col min="7" max="7" width="49.33203125" customWidth="1"/>
    <col min="8" max="8" width="27.44140625" customWidth="1"/>
    <col min="9" max="9" width="86.44140625" customWidth="1"/>
    <col min="10" max="10" width="64.5546875" customWidth="1"/>
  </cols>
  <sheetData>
    <row r="1" spans="1:10" ht="122.4" x14ac:dyDescent="0.3">
      <c r="A1" s="28" t="s">
        <v>4</v>
      </c>
      <c r="F1" s="105" t="e">
        <f>A1&amp;CHAR(10)&amp;[1]Versionning!#REF!</f>
        <v>#REF!</v>
      </c>
    </row>
    <row r="2" spans="1:10" x14ac:dyDescent="0.3">
      <c r="D2" t="s">
        <v>19</v>
      </c>
      <c r="E2" s="15" t="s">
        <v>108</v>
      </c>
    </row>
    <row r="3" spans="1:10" x14ac:dyDescent="0.3">
      <c r="D3" t="s">
        <v>99</v>
      </c>
      <c r="E3" s="15" t="s">
        <v>107</v>
      </c>
    </row>
    <row r="4" spans="1:10" x14ac:dyDescent="0.3">
      <c r="D4" t="s">
        <v>20</v>
      </c>
      <c r="E4" s="15" t="s">
        <v>106</v>
      </c>
    </row>
    <row r="7" spans="1:10" x14ac:dyDescent="0.3">
      <c r="A7" s="18" t="s">
        <v>113</v>
      </c>
      <c r="B7" s="18" t="s">
        <v>114</v>
      </c>
      <c r="C7" s="18" t="s">
        <v>112</v>
      </c>
      <c r="D7" s="18" t="s">
        <v>115</v>
      </c>
      <c r="E7" s="18" t="s">
        <v>95</v>
      </c>
      <c r="F7" s="18" t="s">
        <v>94</v>
      </c>
      <c r="G7" s="18" t="s">
        <v>96</v>
      </c>
      <c r="H7" s="18" t="s">
        <v>100</v>
      </c>
      <c r="I7" s="18" t="s">
        <v>101</v>
      </c>
    </row>
    <row r="8" spans="1:10" ht="115.2" x14ac:dyDescent="0.3">
      <c r="A8" s="14" t="str">
        <f>A1</f>
        <v>A</v>
      </c>
      <c r="B8" s="16" t="s">
        <v>815</v>
      </c>
      <c r="C8" s="94" t="s">
        <v>816</v>
      </c>
      <c r="D8" s="16" t="s">
        <v>763</v>
      </c>
      <c r="E8" t="s">
        <v>93</v>
      </c>
      <c r="F8" s="11" t="s">
        <v>967</v>
      </c>
      <c r="G8" t="s">
        <v>97</v>
      </c>
      <c r="H8" s="11" t="s">
        <v>958</v>
      </c>
      <c r="I8" t="s">
        <v>102</v>
      </c>
    </row>
    <row r="9" spans="1:10" ht="57.6" x14ac:dyDescent="0.3">
      <c r="A9" s="14"/>
      <c r="B9" s="31"/>
      <c r="C9" s="14"/>
      <c r="D9" s="16" t="s">
        <v>817</v>
      </c>
      <c r="E9" t="s">
        <v>907</v>
      </c>
      <c r="F9" s="11" t="s">
        <v>818</v>
      </c>
      <c r="G9" s="11"/>
      <c r="H9" s="19" t="s">
        <v>913</v>
      </c>
      <c r="I9" s="11" t="s">
        <v>819</v>
      </c>
    </row>
    <row r="10" spans="1:10" ht="15.6" x14ac:dyDescent="0.3">
      <c r="A10" s="14"/>
      <c r="B10" s="31"/>
      <c r="C10" s="14"/>
      <c r="D10" s="16" t="s">
        <v>905</v>
      </c>
      <c r="E10" t="s">
        <v>906</v>
      </c>
      <c r="F10" s="11"/>
      <c r="G10" s="11"/>
      <c r="H10" s="19"/>
      <c r="I10" s="11"/>
    </row>
    <row r="11" spans="1:10" ht="115.2" x14ac:dyDescent="0.3">
      <c r="A11" s="14"/>
      <c r="B11" s="31"/>
      <c r="C11" s="16"/>
      <c r="D11" s="16" t="s">
        <v>800</v>
      </c>
      <c r="E11" t="s">
        <v>182</v>
      </c>
      <c r="F11" s="60" t="s">
        <v>872</v>
      </c>
      <c r="G11" s="50" t="s">
        <v>852</v>
      </c>
      <c r="H11" s="43" t="s">
        <v>853</v>
      </c>
      <c r="I11" s="96" t="s">
        <v>854</v>
      </c>
    </row>
    <row r="12" spans="1:10" ht="43.2" x14ac:dyDescent="0.3">
      <c r="A12" s="14"/>
      <c r="B12" s="31"/>
      <c r="C12" s="14"/>
      <c r="D12" s="14" t="s">
        <v>821</v>
      </c>
      <c r="E12" t="s">
        <v>908</v>
      </c>
      <c r="F12" s="60" t="s">
        <v>831</v>
      </c>
      <c r="G12" s="29"/>
      <c r="H12" s="51" t="s">
        <v>408</v>
      </c>
      <c r="I12" s="63" t="s">
        <v>911</v>
      </c>
      <c r="J12" s="33"/>
    </row>
    <row r="13" spans="1:10" ht="43.2" x14ac:dyDescent="0.3">
      <c r="A13" s="14"/>
      <c r="B13" s="31"/>
      <c r="C13" s="14"/>
      <c r="D13" s="14" t="s">
        <v>669</v>
      </c>
      <c r="E13" t="s">
        <v>908</v>
      </c>
      <c r="F13" s="60" t="s">
        <v>832</v>
      </c>
      <c r="G13" s="29"/>
      <c r="H13" s="51" t="s">
        <v>408</v>
      </c>
      <c r="I13" s="63" t="s">
        <v>912</v>
      </c>
      <c r="J13" s="71"/>
    </row>
    <row r="14" spans="1:10" ht="57.6" x14ac:dyDescent="0.3">
      <c r="D14" s="14" t="s">
        <v>820</v>
      </c>
      <c r="E14" t="s">
        <v>908</v>
      </c>
      <c r="F14" s="60" t="s">
        <v>823</v>
      </c>
      <c r="G14" s="29"/>
      <c r="H14" s="51" t="s">
        <v>408</v>
      </c>
      <c r="I14" s="63" t="s">
        <v>829</v>
      </c>
      <c r="J14" s="95" t="s">
        <v>848</v>
      </c>
    </row>
    <row r="15" spans="1:10" ht="57.6" x14ac:dyDescent="0.3">
      <c r="D15" s="14" t="s">
        <v>822</v>
      </c>
      <c r="E15" t="s">
        <v>908</v>
      </c>
      <c r="F15" s="58" t="s">
        <v>824</v>
      </c>
      <c r="G15" s="29"/>
      <c r="H15" s="51" t="s">
        <v>408</v>
      </c>
      <c r="I15" s="63" t="s">
        <v>830</v>
      </c>
      <c r="J15" s="95" t="s">
        <v>848</v>
      </c>
    </row>
    <row r="16" spans="1:10" ht="72" x14ac:dyDescent="0.3">
      <c r="D16" s="14" t="s">
        <v>825</v>
      </c>
      <c r="E16" t="s">
        <v>906</v>
      </c>
      <c r="F16" s="58" t="s">
        <v>827</v>
      </c>
      <c r="G16" s="29"/>
      <c r="H16" s="51" t="s">
        <v>805</v>
      </c>
      <c r="I16" s="11" t="s">
        <v>849</v>
      </c>
    </row>
    <row r="17" spans="3:9" ht="72" x14ac:dyDescent="0.3">
      <c r="D17" s="14" t="s">
        <v>826</v>
      </c>
      <c r="E17" t="s">
        <v>906</v>
      </c>
      <c r="F17" s="16" t="s">
        <v>828</v>
      </c>
      <c r="G17" s="29"/>
      <c r="H17" s="51" t="s">
        <v>408</v>
      </c>
      <c r="I17" s="11" t="s">
        <v>850</v>
      </c>
    </row>
    <row r="18" spans="3:9" ht="100.8" x14ac:dyDescent="0.3">
      <c r="D18" s="14" t="s">
        <v>674</v>
      </c>
      <c r="E18" s="14"/>
      <c r="F18" s="11" t="s">
        <v>414</v>
      </c>
    </row>
    <row r="19" spans="3:9" x14ac:dyDescent="0.3">
      <c r="D19" s="61" t="s">
        <v>229</v>
      </c>
      <c r="E19" s="47" t="s">
        <v>228</v>
      </c>
      <c r="F19" s="47" t="s">
        <v>226</v>
      </c>
      <c r="G19" s="47" t="s">
        <v>227</v>
      </c>
    </row>
    <row r="20" spans="3:9" x14ac:dyDescent="0.3">
      <c r="D20" s="63" t="s">
        <v>128</v>
      </c>
      <c r="E20" s="27" t="s">
        <v>135</v>
      </c>
      <c r="F20" t="s">
        <v>384</v>
      </c>
      <c r="G20" t="s">
        <v>135</v>
      </c>
    </row>
    <row r="21" spans="3:9" x14ac:dyDescent="0.3">
      <c r="D21" s="63" t="s">
        <v>129</v>
      </c>
      <c r="E21" t="s">
        <v>847</v>
      </c>
      <c r="F21" t="s">
        <v>384</v>
      </c>
    </row>
    <row r="22" spans="3:9" x14ac:dyDescent="0.3">
      <c r="D22" s="63" t="s">
        <v>131</v>
      </c>
      <c r="E22" t="s">
        <v>367</v>
      </c>
      <c r="F22" t="s">
        <v>385</v>
      </c>
    </row>
    <row r="23" spans="3:9" x14ac:dyDescent="0.3">
      <c r="C23" s="46">
        <v>44200</v>
      </c>
      <c r="D23" s="173" t="s">
        <v>1110</v>
      </c>
      <c r="E23" s="172" t="s">
        <v>1111</v>
      </c>
      <c r="F23" s="172" t="s">
        <v>519</v>
      </c>
    </row>
    <row r="24" spans="3:9" x14ac:dyDescent="0.3">
      <c r="D24" s="63" t="s">
        <v>132</v>
      </c>
      <c r="E24" t="s">
        <v>851</v>
      </c>
      <c r="F24" t="s">
        <v>386</v>
      </c>
    </row>
    <row r="25" spans="3:9" x14ac:dyDescent="0.3">
      <c r="D25" s="63" t="s">
        <v>130</v>
      </c>
      <c r="E25" t="s">
        <v>678</v>
      </c>
      <c r="F25" t="s">
        <v>384</v>
      </c>
    </row>
    <row r="26" spans="3:9" x14ac:dyDescent="0.3">
      <c r="D26" s="29" t="s">
        <v>133</v>
      </c>
      <c r="E26" s="27" t="s">
        <v>4</v>
      </c>
      <c r="F26" t="s">
        <v>384</v>
      </c>
      <c r="G26" t="s">
        <v>4</v>
      </c>
    </row>
    <row r="27" spans="3:9" x14ac:dyDescent="0.3">
      <c r="D27" s="63" t="s">
        <v>200</v>
      </c>
      <c r="E27" s="27" t="str">
        <f>"Contrôle Impayés RT"</f>
        <v>Contrôle Impayés RT</v>
      </c>
      <c r="F27" t="s">
        <v>384</v>
      </c>
      <c r="G27" s="27" t="str">
        <f>"Contrôle Impayés RT"</f>
        <v>Contrôle Impayés RT</v>
      </c>
    </row>
    <row r="28" spans="3:9" x14ac:dyDescent="0.3">
      <c r="D28" s="63" t="s">
        <v>584</v>
      </c>
      <c r="E28" s="27" t="s">
        <v>808</v>
      </c>
      <c r="F28" t="s">
        <v>384</v>
      </c>
      <c r="G28" t="s">
        <v>340</v>
      </c>
    </row>
    <row r="29" spans="3:9" x14ac:dyDescent="0.3">
      <c r="D29" s="97" t="s">
        <v>833</v>
      </c>
      <c r="E29" s="14" t="s">
        <v>834</v>
      </c>
      <c r="F29" t="s">
        <v>387</v>
      </c>
      <c r="G29" s="27" t="s">
        <v>415</v>
      </c>
    </row>
    <row r="30" spans="3:9" x14ac:dyDescent="0.3">
      <c r="D30" s="97" t="s">
        <v>839</v>
      </c>
      <c r="E30" s="14" t="s">
        <v>840</v>
      </c>
      <c r="F30" t="s">
        <v>387</v>
      </c>
      <c r="G30" s="27" t="s">
        <v>415</v>
      </c>
    </row>
    <row r="31" spans="3:9" x14ac:dyDescent="0.3">
      <c r="D31" s="97" t="s">
        <v>835</v>
      </c>
      <c r="E31" s="14" t="s">
        <v>836</v>
      </c>
      <c r="F31" t="s">
        <v>387</v>
      </c>
      <c r="G31" s="27" t="s">
        <v>416</v>
      </c>
    </row>
    <row r="32" spans="3:9" x14ac:dyDescent="0.3">
      <c r="D32" s="97" t="s">
        <v>837</v>
      </c>
      <c r="E32" s="14" t="s">
        <v>838</v>
      </c>
      <c r="F32" t="s">
        <v>387</v>
      </c>
      <c r="G32" s="27" t="s">
        <v>417</v>
      </c>
    </row>
    <row r="33" spans="4:7" x14ac:dyDescent="0.3">
      <c r="D33" s="97" t="s">
        <v>841</v>
      </c>
      <c r="E33" s="14" t="s">
        <v>842</v>
      </c>
      <c r="F33" t="s">
        <v>387</v>
      </c>
      <c r="G33" s="27" t="s">
        <v>416</v>
      </c>
    </row>
    <row r="34" spans="4:7" x14ac:dyDescent="0.3">
      <c r="D34" s="97" t="s">
        <v>843</v>
      </c>
      <c r="E34" s="14" t="s">
        <v>846</v>
      </c>
      <c r="F34" t="s">
        <v>387</v>
      </c>
      <c r="G34" s="27" t="s">
        <v>415</v>
      </c>
    </row>
    <row r="35" spans="4:7" x14ac:dyDescent="0.3">
      <c r="D35" s="97" t="s">
        <v>844</v>
      </c>
      <c r="E35" s="14" t="s">
        <v>845</v>
      </c>
      <c r="F35" t="s">
        <v>387</v>
      </c>
      <c r="G35" s="27" t="s">
        <v>416</v>
      </c>
    </row>
    <row r="36" spans="4:7" ht="115.2" x14ac:dyDescent="0.3">
      <c r="D36" s="97" t="s">
        <v>855</v>
      </c>
      <c r="E36" s="16" t="s">
        <v>856</v>
      </c>
      <c r="F36" s="11" t="s">
        <v>388</v>
      </c>
      <c r="G36" s="11"/>
    </row>
    <row r="37" spans="4:7" ht="115.2" x14ac:dyDescent="0.3">
      <c r="D37" s="97" t="s">
        <v>858</v>
      </c>
      <c r="E37" s="16" t="s">
        <v>857</v>
      </c>
      <c r="F37" s="11" t="s">
        <v>388</v>
      </c>
    </row>
    <row r="38" spans="4:7" ht="100.8" x14ac:dyDescent="0.3">
      <c r="D38" s="97" t="s">
        <v>208</v>
      </c>
      <c r="E38" s="16" t="s">
        <v>859</v>
      </c>
      <c r="F38" s="11" t="s">
        <v>388</v>
      </c>
    </row>
    <row r="39" spans="4:7" ht="28.8" x14ac:dyDescent="0.3">
      <c r="D39" s="97" t="s">
        <v>860</v>
      </c>
      <c r="E39" s="16" t="s">
        <v>868</v>
      </c>
      <c r="F39" t="s">
        <v>387</v>
      </c>
    </row>
    <row r="40" spans="4:7" ht="28.8" x14ac:dyDescent="0.3">
      <c r="D40" s="97" t="s">
        <v>861</v>
      </c>
      <c r="E40" s="16" t="s">
        <v>867</v>
      </c>
      <c r="F40" t="s">
        <v>387</v>
      </c>
    </row>
    <row r="41" spans="4:7" ht="28.8" x14ac:dyDescent="0.3">
      <c r="D41" s="97" t="s">
        <v>862</v>
      </c>
      <c r="E41" s="16" t="s">
        <v>869</v>
      </c>
      <c r="F41" t="s">
        <v>387</v>
      </c>
    </row>
    <row r="42" spans="4:7" ht="28.8" x14ac:dyDescent="0.3">
      <c r="D42" s="97" t="s">
        <v>863</v>
      </c>
      <c r="E42" s="16" t="s">
        <v>865</v>
      </c>
      <c r="F42" t="s">
        <v>387</v>
      </c>
    </row>
    <row r="43" spans="4:7" ht="28.8" x14ac:dyDescent="0.3">
      <c r="D43" s="97" t="s">
        <v>864</v>
      </c>
      <c r="E43" s="16" t="s">
        <v>866</v>
      </c>
      <c r="F43" t="s">
        <v>387</v>
      </c>
    </row>
    <row r="44" spans="4:7" x14ac:dyDescent="0.3">
      <c r="D44" s="100" t="s">
        <v>247</v>
      </c>
      <c r="E44" t="s">
        <v>140</v>
      </c>
      <c r="F44" t="s">
        <v>384</v>
      </c>
    </row>
    <row r="45" spans="4:7" x14ac:dyDescent="0.3">
      <c r="D45" s="100" t="s">
        <v>248</v>
      </c>
      <c r="E45" t="s">
        <v>138</v>
      </c>
      <c r="F45" t="s">
        <v>384</v>
      </c>
    </row>
    <row r="46" spans="4:7" x14ac:dyDescent="0.3">
      <c r="D46" s="100" t="s">
        <v>249</v>
      </c>
      <c r="E46" t="s">
        <v>141</v>
      </c>
      <c r="F46" t="s">
        <v>384</v>
      </c>
    </row>
    <row r="47" spans="4:7" x14ac:dyDescent="0.3">
      <c r="D47" s="97" t="s">
        <v>871</v>
      </c>
      <c r="E47" s="14" t="s">
        <v>873</v>
      </c>
      <c r="F47" t="s">
        <v>384</v>
      </c>
    </row>
    <row r="48" spans="4:7" x14ac:dyDescent="0.3">
      <c r="D48" s="97" t="s">
        <v>874</v>
      </c>
      <c r="E48" s="14" t="s">
        <v>846</v>
      </c>
      <c r="F48" t="s">
        <v>384</v>
      </c>
    </row>
    <row r="49" spans="3:7" x14ac:dyDescent="0.3">
      <c r="D49" s="97" t="s">
        <v>875</v>
      </c>
      <c r="E49" s="14" t="s">
        <v>845</v>
      </c>
      <c r="F49" t="s">
        <v>384</v>
      </c>
    </row>
    <row r="50" spans="3:7" ht="100.8" x14ac:dyDescent="0.3">
      <c r="D50" s="97" t="s">
        <v>876</v>
      </c>
      <c r="E50" s="16" t="s">
        <v>870</v>
      </c>
      <c r="F50" s="11" t="s">
        <v>388</v>
      </c>
    </row>
    <row r="51" spans="3:7" ht="28.8" x14ac:dyDescent="0.3">
      <c r="D51" s="97" t="s">
        <v>877</v>
      </c>
      <c r="E51" s="16" t="s">
        <v>702</v>
      </c>
      <c r="F51" t="s">
        <v>384</v>
      </c>
      <c r="G51" t="s">
        <v>704</v>
      </c>
    </row>
    <row r="52" spans="3:7" x14ac:dyDescent="0.3">
      <c r="D52" s="97" t="s">
        <v>878</v>
      </c>
      <c r="E52" s="14" t="s">
        <v>703</v>
      </c>
      <c r="F52" t="s">
        <v>653</v>
      </c>
      <c r="G52">
        <v>2</v>
      </c>
    </row>
    <row r="53" spans="3:7" x14ac:dyDescent="0.3">
      <c r="C53" t="s">
        <v>959</v>
      </c>
      <c r="D53" t="s">
        <v>924</v>
      </c>
      <c r="E53" t="s">
        <v>144</v>
      </c>
      <c r="F53" t="s">
        <v>387</v>
      </c>
    </row>
    <row r="54" spans="3:7" x14ac:dyDescent="0.3">
      <c r="C54" t="s">
        <v>959</v>
      </c>
      <c r="D54" t="s">
        <v>925</v>
      </c>
      <c r="E54" t="s">
        <v>143</v>
      </c>
      <c r="F54" t="s">
        <v>387</v>
      </c>
    </row>
    <row r="55" spans="3:7" x14ac:dyDescent="0.3">
      <c r="C55" t="s">
        <v>959</v>
      </c>
      <c r="D55" t="s">
        <v>957</v>
      </c>
      <c r="E55" t="s">
        <v>956</v>
      </c>
      <c r="F55" t="s">
        <v>384</v>
      </c>
    </row>
    <row r="56" spans="3:7" x14ac:dyDescent="0.3">
      <c r="C56" s="46">
        <v>44090</v>
      </c>
      <c r="D56" t="s">
        <v>965</v>
      </c>
      <c r="E56" t="s">
        <v>969</v>
      </c>
      <c r="F56" t="s">
        <v>384</v>
      </c>
    </row>
    <row r="57" spans="3:7" x14ac:dyDescent="0.3">
      <c r="C57" s="46">
        <v>44090</v>
      </c>
      <c r="D57" t="s">
        <v>966</v>
      </c>
      <c r="E57" t="s">
        <v>968</v>
      </c>
      <c r="F57" t="s">
        <v>384</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J55"/>
  <sheetViews>
    <sheetView tabSelected="1" topLeftCell="E9" zoomScale="55" zoomScaleNormal="55" workbookViewId="0">
      <selection activeCell="G11" sqref="G11"/>
    </sheetView>
  </sheetViews>
  <sheetFormatPr baseColWidth="10" defaultRowHeight="14.4" x14ac:dyDescent="0.3"/>
  <cols>
    <col min="1" max="1" width="17.6640625" bestFit="1" customWidth="1"/>
    <col min="2" max="2" width="43.6640625" bestFit="1" customWidth="1"/>
    <col min="3" max="3" width="18.44140625" bestFit="1" customWidth="1"/>
    <col min="4" max="4" width="83.6640625" bestFit="1" customWidth="1"/>
    <col min="5" max="5" width="47.33203125" customWidth="1"/>
    <col min="6" max="6" width="107.6640625" customWidth="1"/>
    <col min="7" max="7" width="49.33203125" customWidth="1"/>
    <col min="8" max="8" width="27.44140625" customWidth="1"/>
    <col min="9" max="9" width="86.44140625" customWidth="1"/>
    <col min="10" max="10" width="64.5546875" customWidth="1"/>
  </cols>
  <sheetData>
    <row r="1" spans="1:10" ht="98.1" customHeight="1" x14ac:dyDescent="0.3">
      <c r="F1" s="28" t="e">
        <f>A8&amp;CHAR(10)&amp;"-"&amp;[1]Versionning!#REF!</f>
        <v>#REF!</v>
      </c>
    </row>
    <row r="2" spans="1:10" x14ac:dyDescent="0.3">
      <c r="D2" t="s">
        <v>19</v>
      </c>
      <c r="E2" s="15" t="s">
        <v>108</v>
      </c>
    </row>
    <row r="3" spans="1:10" x14ac:dyDescent="0.3">
      <c r="D3" t="s">
        <v>99</v>
      </c>
      <c r="E3" s="15" t="s">
        <v>107</v>
      </c>
    </row>
    <row r="4" spans="1:10" x14ac:dyDescent="0.3">
      <c r="D4" t="s">
        <v>20</v>
      </c>
      <c r="E4" s="15" t="s">
        <v>106</v>
      </c>
    </row>
    <row r="7" spans="1:10" x14ac:dyDescent="0.3">
      <c r="A7" s="18" t="s">
        <v>113</v>
      </c>
      <c r="B7" s="18" t="s">
        <v>114</v>
      </c>
      <c r="C7" s="18" t="s">
        <v>112</v>
      </c>
      <c r="D7" s="18" t="s">
        <v>115</v>
      </c>
      <c r="E7" s="18" t="s">
        <v>95</v>
      </c>
      <c r="F7" s="18" t="s">
        <v>94</v>
      </c>
      <c r="G7" s="18" t="s">
        <v>96</v>
      </c>
      <c r="H7" s="18" t="s">
        <v>100</v>
      </c>
      <c r="I7" s="18" t="s">
        <v>101</v>
      </c>
    </row>
    <row r="8" spans="1:10" ht="115.2" x14ac:dyDescent="0.3">
      <c r="A8" s="14" t="s">
        <v>7</v>
      </c>
      <c r="B8" s="90" t="s">
        <v>6</v>
      </c>
      <c r="C8" s="16" t="s">
        <v>682</v>
      </c>
      <c r="D8" s="16" t="s">
        <v>763</v>
      </c>
      <c r="E8" t="s">
        <v>93</v>
      </c>
      <c r="F8" s="11" t="s">
        <v>967</v>
      </c>
      <c r="G8" t="s">
        <v>97</v>
      </c>
      <c r="H8" s="11" t="s">
        <v>958</v>
      </c>
      <c r="I8" t="s">
        <v>102</v>
      </c>
    </row>
    <row r="9" spans="1:10" ht="43.2" x14ac:dyDescent="0.3">
      <c r="A9" s="14"/>
      <c r="B9" s="31"/>
      <c r="C9" s="14"/>
      <c r="D9" s="16" t="s">
        <v>798</v>
      </c>
      <c r="E9" t="s">
        <v>98</v>
      </c>
      <c r="F9" s="11" t="s">
        <v>809</v>
      </c>
      <c r="G9" s="11"/>
      <c r="H9" s="19" t="s">
        <v>806</v>
      </c>
      <c r="I9" s="11" t="s">
        <v>799</v>
      </c>
    </row>
    <row r="10" spans="1:10" ht="86.4" x14ac:dyDescent="0.3">
      <c r="A10" s="14"/>
      <c r="B10" s="31"/>
      <c r="C10" s="16" t="s">
        <v>706</v>
      </c>
      <c r="D10" s="16" t="s">
        <v>800</v>
      </c>
      <c r="E10" t="s">
        <v>182</v>
      </c>
      <c r="F10" s="260" t="s">
        <v>801</v>
      </c>
      <c r="G10" s="288" t="s">
        <v>1550</v>
      </c>
      <c r="H10" s="43" t="s">
        <v>699</v>
      </c>
      <c r="I10" s="289" t="s">
        <v>802</v>
      </c>
    </row>
    <row r="11" spans="1:10" ht="96" customHeight="1" x14ac:dyDescent="0.3">
      <c r="A11" s="14"/>
      <c r="B11" s="31"/>
      <c r="C11" s="14"/>
      <c r="D11" s="14" t="s">
        <v>404</v>
      </c>
      <c r="E11" t="s">
        <v>98</v>
      </c>
      <c r="F11" s="60" t="s">
        <v>413</v>
      </c>
      <c r="G11" s="29"/>
      <c r="H11" s="51" t="s">
        <v>408</v>
      </c>
      <c r="I11" s="63" t="s">
        <v>953</v>
      </c>
      <c r="J11" s="84" t="s">
        <v>407</v>
      </c>
    </row>
    <row r="12" spans="1:10" ht="43.2" x14ac:dyDescent="0.3">
      <c r="A12" s="14"/>
      <c r="B12" s="31"/>
      <c r="C12" s="14"/>
      <c r="D12" s="14" t="s">
        <v>669</v>
      </c>
      <c r="E12" t="s">
        <v>98</v>
      </c>
      <c r="F12" s="60" t="s">
        <v>412</v>
      </c>
      <c r="G12" s="29"/>
      <c r="H12" s="51" t="s">
        <v>408</v>
      </c>
      <c r="I12" s="63" t="s">
        <v>892</v>
      </c>
      <c r="J12" s="85" t="s">
        <v>406</v>
      </c>
    </row>
    <row r="13" spans="1:10" ht="72" x14ac:dyDescent="0.3">
      <c r="D13" s="14" t="s">
        <v>670</v>
      </c>
      <c r="E13" t="s">
        <v>98</v>
      </c>
      <c r="F13" s="60" t="s">
        <v>409</v>
      </c>
      <c r="G13" s="29" t="s">
        <v>803</v>
      </c>
      <c r="H13" s="51" t="s">
        <v>408</v>
      </c>
      <c r="I13" s="63" t="s">
        <v>804</v>
      </c>
      <c r="J13" s="84" t="s">
        <v>405</v>
      </c>
    </row>
    <row r="14" spans="1:10" ht="43.2" x14ac:dyDescent="0.3">
      <c r="D14" s="14" t="s">
        <v>671</v>
      </c>
      <c r="E14" t="s">
        <v>98</v>
      </c>
      <c r="F14" s="58" t="s">
        <v>410</v>
      </c>
      <c r="G14" s="29" t="s">
        <v>1545</v>
      </c>
      <c r="H14" s="51" t="s">
        <v>408</v>
      </c>
      <c r="I14" s="63" t="s">
        <v>1544</v>
      </c>
    </row>
    <row r="15" spans="1:10" ht="72" x14ac:dyDescent="0.3">
      <c r="D15" s="14" t="s">
        <v>672</v>
      </c>
      <c r="E15" t="s">
        <v>98</v>
      </c>
      <c r="F15" s="58" t="s">
        <v>807</v>
      </c>
      <c r="G15" s="29" t="s">
        <v>1547</v>
      </c>
      <c r="H15" s="51" t="s">
        <v>805</v>
      </c>
      <c r="I15" s="11" t="s">
        <v>1546</v>
      </c>
    </row>
    <row r="16" spans="1:10" ht="72" x14ac:dyDescent="0.3">
      <c r="D16" s="14" t="s">
        <v>673</v>
      </c>
      <c r="E16" t="s">
        <v>98</v>
      </c>
      <c r="F16" s="16" t="s">
        <v>411</v>
      </c>
      <c r="G16" s="29" t="s">
        <v>1549</v>
      </c>
      <c r="H16" s="51" t="s">
        <v>408</v>
      </c>
      <c r="I16" s="11" t="s">
        <v>1548</v>
      </c>
    </row>
    <row r="17" spans="3:7" ht="100.8" x14ac:dyDescent="0.3">
      <c r="D17" s="14" t="s">
        <v>674</v>
      </c>
      <c r="E17" s="14"/>
      <c r="F17" s="11" t="s">
        <v>414</v>
      </c>
    </row>
    <row r="18" spans="3:7" x14ac:dyDescent="0.3">
      <c r="D18" s="61" t="s">
        <v>229</v>
      </c>
      <c r="E18" s="47" t="s">
        <v>228</v>
      </c>
      <c r="F18" s="47" t="s">
        <v>226</v>
      </c>
      <c r="G18" s="47" t="s">
        <v>227</v>
      </c>
    </row>
    <row r="19" spans="3:7" x14ac:dyDescent="0.3">
      <c r="D19" s="63" t="s">
        <v>128</v>
      </c>
      <c r="E19" s="27" t="s">
        <v>135</v>
      </c>
      <c r="F19" t="s">
        <v>384</v>
      </c>
      <c r="G19" t="s">
        <v>135</v>
      </c>
    </row>
    <row r="20" spans="3:7" ht="13.5" customHeight="1" x14ac:dyDescent="0.3">
      <c r="D20" s="63" t="s">
        <v>129</v>
      </c>
      <c r="E20" t="s">
        <v>403</v>
      </c>
      <c r="F20" t="s">
        <v>384</v>
      </c>
    </row>
    <row r="21" spans="3:7" x14ac:dyDescent="0.3">
      <c r="D21" s="63" t="s">
        <v>131</v>
      </c>
      <c r="E21" t="s">
        <v>367</v>
      </c>
      <c r="F21" t="s">
        <v>385</v>
      </c>
    </row>
    <row r="22" spans="3:7" x14ac:dyDescent="0.3">
      <c r="C22" s="46">
        <v>44200</v>
      </c>
      <c r="D22" s="173" t="s">
        <v>1110</v>
      </c>
      <c r="E22" s="172" t="s">
        <v>1111</v>
      </c>
      <c r="F22" s="172" t="s">
        <v>519</v>
      </c>
    </row>
    <row r="23" spans="3:7" x14ac:dyDescent="0.3">
      <c r="D23" s="63" t="s">
        <v>132</v>
      </c>
      <c r="E23" t="s">
        <v>851</v>
      </c>
      <c r="F23" t="s">
        <v>386</v>
      </c>
    </row>
    <row r="24" spans="3:7" x14ac:dyDescent="0.3">
      <c r="D24" s="29" t="s">
        <v>133</v>
      </c>
      <c r="E24" s="27" t="s">
        <v>7</v>
      </c>
      <c r="F24" t="s">
        <v>384</v>
      </c>
      <c r="G24" t="s">
        <v>7</v>
      </c>
    </row>
    <row r="25" spans="3:7" x14ac:dyDescent="0.3">
      <c r="D25" s="63" t="s">
        <v>200</v>
      </c>
      <c r="E25" s="27" t="str">
        <f>"Contrôle Impayé"</f>
        <v>Contrôle Impayé</v>
      </c>
      <c r="F25" t="s">
        <v>384</v>
      </c>
      <c r="G25" t="str">
        <f>"Contrôle Impayé"</f>
        <v>Contrôle Impayé</v>
      </c>
    </row>
    <row r="26" spans="3:7" x14ac:dyDescent="0.3">
      <c r="D26" s="63" t="s">
        <v>584</v>
      </c>
      <c r="E26" s="27" t="s">
        <v>808</v>
      </c>
      <c r="F26" t="s">
        <v>384</v>
      </c>
    </row>
    <row r="27" spans="3:7" x14ac:dyDescent="0.3">
      <c r="D27" s="14" t="s">
        <v>368</v>
      </c>
      <c r="E27" s="14" t="s">
        <v>390</v>
      </c>
      <c r="F27" t="s">
        <v>387</v>
      </c>
      <c r="G27" s="27" t="s">
        <v>415</v>
      </c>
    </row>
    <row r="28" spans="3:7" x14ac:dyDescent="0.3">
      <c r="D28" s="14" t="s">
        <v>369</v>
      </c>
      <c r="E28" s="14" t="s">
        <v>394</v>
      </c>
      <c r="F28" t="s">
        <v>387</v>
      </c>
      <c r="G28" s="27" t="s">
        <v>417</v>
      </c>
    </row>
    <row r="29" spans="3:7" x14ac:dyDescent="0.3">
      <c r="D29" s="14" t="s">
        <v>370</v>
      </c>
      <c r="E29" s="14" t="s">
        <v>391</v>
      </c>
      <c r="F29" t="s">
        <v>387</v>
      </c>
      <c r="G29" s="27" t="s">
        <v>415</v>
      </c>
    </row>
    <row r="30" spans="3:7" x14ac:dyDescent="0.3">
      <c r="D30" s="14" t="s">
        <v>371</v>
      </c>
      <c r="E30" s="14" t="s">
        <v>398</v>
      </c>
      <c r="F30" t="s">
        <v>387</v>
      </c>
      <c r="G30" s="27" t="s">
        <v>416</v>
      </c>
    </row>
    <row r="31" spans="3:7" x14ac:dyDescent="0.3">
      <c r="D31" s="14" t="s">
        <v>372</v>
      </c>
      <c r="E31" s="14" t="s">
        <v>395</v>
      </c>
      <c r="F31" t="s">
        <v>387</v>
      </c>
      <c r="G31" s="27" t="s">
        <v>417</v>
      </c>
    </row>
    <row r="32" spans="3:7" x14ac:dyDescent="0.3">
      <c r="D32" s="14" t="s">
        <v>373</v>
      </c>
      <c r="E32" s="14" t="s">
        <v>396</v>
      </c>
      <c r="F32" t="s">
        <v>387</v>
      </c>
      <c r="G32" s="27" t="s">
        <v>416</v>
      </c>
    </row>
    <row r="33" spans="3:7" x14ac:dyDescent="0.3">
      <c r="D33" s="14" t="s">
        <v>374</v>
      </c>
      <c r="E33" s="14" t="s">
        <v>392</v>
      </c>
      <c r="F33" t="s">
        <v>387</v>
      </c>
      <c r="G33" s="27" t="s">
        <v>415</v>
      </c>
    </row>
    <row r="34" spans="3:7" x14ac:dyDescent="0.3">
      <c r="D34" s="14" t="s">
        <v>375</v>
      </c>
      <c r="E34" s="14" t="s">
        <v>393</v>
      </c>
      <c r="F34" t="s">
        <v>387</v>
      </c>
      <c r="G34" s="27" t="s">
        <v>416</v>
      </c>
    </row>
    <row r="35" spans="3:7" ht="43.2" x14ac:dyDescent="0.3">
      <c r="C35" s="183">
        <v>44242</v>
      </c>
      <c r="D35" s="186" t="s">
        <v>1289</v>
      </c>
      <c r="E35" s="185" t="s">
        <v>1273</v>
      </c>
      <c r="F35" s="187" t="s">
        <v>387</v>
      </c>
      <c r="G35" s="27"/>
    </row>
    <row r="36" spans="3:7" ht="115.2" x14ac:dyDescent="0.3">
      <c r="D36" s="14" t="s">
        <v>376</v>
      </c>
      <c r="E36" s="16" t="s">
        <v>389</v>
      </c>
      <c r="F36" s="11" t="s">
        <v>388</v>
      </c>
      <c r="G36" s="11"/>
    </row>
    <row r="37" spans="3:7" ht="100.8" x14ac:dyDescent="0.3">
      <c r="D37" s="14" t="s">
        <v>377</v>
      </c>
      <c r="E37" s="16" t="s">
        <v>397</v>
      </c>
      <c r="F37" s="11" t="s">
        <v>388</v>
      </c>
    </row>
    <row r="38" spans="3:7" ht="115.2" x14ac:dyDescent="0.3">
      <c r="D38" s="14" t="s">
        <v>378</v>
      </c>
      <c r="E38" s="16" t="s">
        <v>399</v>
      </c>
      <c r="F38" s="11" t="s">
        <v>388</v>
      </c>
    </row>
    <row r="39" spans="3:7" ht="100.8" x14ac:dyDescent="0.3">
      <c r="D39" s="14" t="s">
        <v>208</v>
      </c>
      <c r="E39" s="16" t="s">
        <v>655</v>
      </c>
      <c r="F39" s="11"/>
    </row>
    <row r="40" spans="3:7" x14ac:dyDescent="0.3">
      <c r="D40" t="s">
        <v>247</v>
      </c>
      <c r="E40" t="s">
        <v>140</v>
      </c>
      <c r="F40" t="s">
        <v>384</v>
      </c>
    </row>
    <row r="41" spans="3:7" x14ac:dyDescent="0.3">
      <c r="D41" t="s">
        <v>248</v>
      </c>
      <c r="E41" t="s">
        <v>138</v>
      </c>
      <c r="F41" t="s">
        <v>384</v>
      </c>
    </row>
    <row r="42" spans="3:7" x14ac:dyDescent="0.3">
      <c r="D42" t="s">
        <v>249</v>
      </c>
      <c r="E42" t="s">
        <v>141</v>
      </c>
      <c r="F42" t="s">
        <v>384</v>
      </c>
    </row>
    <row r="43" spans="3:7" x14ac:dyDescent="0.3">
      <c r="C43" s="183">
        <v>44242</v>
      </c>
      <c r="D43" s="14" t="s">
        <v>379</v>
      </c>
      <c r="E43" s="14" t="s">
        <v>400</v>
      </c>
      <c r="F43" s="187" t="s">
        <v>387</v>
      </c>
    </row>
    <row r="44" spans="3:7" ht="43.2" x14ac:dyDescent="0.3">
      <c r="C44" s="183">
        <v>44242</v>
      </c>
      <c r="D44" s="192" t="s">
        <v>1290</v>
      </c>
      <c r="E44" s="191" t="s">
        <v>1274</v>
      </c>
      <c r="F44" s="192" t="s">
        <v>387</v>
      </c>
    </row>
    <row r="45" spans="3:7" x14ac:dyDescent="0.3">
      <c r="C45" s="183">
        <v>44242</v>
      </c>
      <c r="D45" s="14" t="s">
        <v>380</v>
      </c>
      <c r="E45" s="14" t="s">
        <v>401</v>
      </c>
      <c r="F45" s="187" t="s">
        <v>387</v>
      </c>
    </row>
    <row r="46" spans="3:7" x14ac:dyDescent="0.3">
      <c r="C46" s="183">
        <v>44242</v>
      </c>
      <c r="D46" s="14" t="s">
        <v>381</v>
      </c>
      <c r="E46" s="14" t="s">
        <v>392</v>
      </c>
      <c r="F46" s="187" t="s">
        <v>387</v>
      </c>
    </row>
    <row r="47" spans="3:7" x14ac:dyDescent="0.3">
      <c r="C47" s="183">
        <v>44242</v>
      </c>
      <c r="D47" s="14" t="s">
        <v>382</v>
      </c>
      <c r="E47" s="14" t="s">
        <v>393</v>
      </c>
      <c r="F47" s="187" t="s">
        <v>387</v>
      </c>
    </row>
    <row r="48" spans="3:7" ht="100.8" x14ac:dyDescent="0.3">
      <c r="D48" s="14" t="s">
        <v>383</v>
      </c>
      <c r="E48" s="16" t="s">
        <v>402</v>
      </c>
      <c r="F48" s="11" t="s">
        <v>388</v>
      </c>
    </row>
    <row r="49" spans="3:7" ht="28.8" x14ac:dyDescent="0.3">
      <c r="C49" t="s">
        <v>705</v>
      </c>
      <c r="D49" s="14" t="s">
        <v>700</v>
      </c>
      <c r="E49" s="16" t="s">
        <v>702</v>
      </c>
      <c r="F49" t="s">
        <v>384</v>
      </c>
      <c r="G49" t="s">
        <v>704</v>
      </c>
    </row>
    <row r="50" spans="3:7" x14ac:dyDescent="0.3">
      <c r="C50" t="s">
        <v>705</v>
      </c>
      <c r="D50" s="14" t="s">
        <v>701</v>
      </c>
      <c r="E50" s="14" t="s">
        <v>703</v>
      </c>
      <c r="F50" t="s">
        <v>653</v>
      </c>
      <c r="G50">
        <v>2</v>
      </c>
    </row>
    <row r="51" spans="3:7" x14ac:dyDescent="0.3">
      <c r="C51" t="s">
        <v>959</v>
      </c>
      <c r="D51" t="s">
        <v>924</v>
      </c>
      <c r="E51" t="s">
        <v>144</v>
      </c>
      <c r="F51" t="s">
        <v>387</v>
      </c>
    </row>
    <row r="52" spans="3:7" x14ac:dyDescent="0.3">
      <c r="C52" t="s">
        <v>959</v>
      </c>
      <c r="D52" t="s">
        <v>925</v>
      </c>
      <c r="E52" t="s">
        <v>143</v>
      </c>
      <c r="F52" t="s">
        <v>387</v>
      </c>
    </row>
    <row r="53" spans="3:7" x14ac:dyDescent="0.3">
      <c r="C53" t="s">
        <v>959</v>
      </c>
      <c r="D53" t="s">
        <v>957</v>
      </c>
      <c r="E53" t="s">
        <v>956</v>
      </c>
      <c r="F53" t="s">
        <v>384</v>
      </c>
    </row>
    <row r="54" spans="3:7" x14ac:dyDescent="0.3">
      <c r="C54" s="46">
        <v>44090</v>
      </c>
      <c r="D54" t="s">
        <v>965</v>
      </c>
      <c r="E54" t="s">
        <v>969</v>
      </c>
      <c r="F54" t="s">
        <v>384</v>
      </c>
    </row>
    <row r="55" spans="3:7" x14ac:dyDescent="0.3">
      <c r="C55" s="46">
        <v>44090</v>
      </c>
      <c r="D55" t="s">
        <v>966</v>
      </c>
      <c r="E55" t="s">
        <v>968</v>
      </c>
      <c r="F55" t="s">
        <v>384</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70"/>
  <sheetViews>
    <sheetView topLeftCell="C1" zoomScale="70" zoomScaleNormal="70" workbookViewId="0">
      <pane ySplit="1" topLeftCell="A54" activePane="bottomLeft" state="frozen"/>
      <selection activeCell="D16" sqref="D16"/>
      <selection pane="bottomLeft" activeCell="E62" sqref="E62"/>
    </sheetView>
  </sheetViews>
  <sheetFormatPr baseColWidth="10" defaultRowHeight="14.4" x14ac:dyDescent="0.3"/>
  <cols>
    <col min="1" max="1" width="17.6640625" bestFit="1" customWidth="1"/>
    <col min="2" max="2" width="43.6640625" bestFit="1" customWidth="1"/>
    <col min="3" max="3" width="18.44140625" bestFit="1" customWidth="1"/>
    <col min="4" max="4" width="61" customWidth="1"/>
    <col min="5" max="5" width="77.6640625" customWidth="1"/>
    <col min="6" max="6" width="67.5546875" customWidth="1"/>
    <col min="7" max="7" width="49.33203125" customWidth="1"/>
    <col min="8" max="8" width="27.44140625" customWidth="1"/>
    <col min="9" max="9" width="86.44140625" customWidth="1"/>
    <col min="10" max="10" width="57" customWidth="1"/>
  </cols>
  <sheetData>
    <row r="1" spans="1:10" ht="46.2" x14ac:dyDescent="0.85">
      <c r="G1" s="20" t="e">
        <f>[1]Versionning!#REF!&amp;[1]Versionning!#REF!</f>
        <v>#REF!</v>
      </c>
    </row>
    <row r="2" spans="1:10" ht="46.2" x14ac:dyDescent="0.85">
      <c r="D2" t="s">
        <v>19</v>
      </c>
      <c r="E2" s="15" t="s">
        <v>108</v>
      </c>
      <c r="G2" s="20"/>
    </row>
    <row r="3" spans="1:10" ht="25.2" customHeight="1" x14ac:dyDescent="0.85">
      <c r="D3" t="s">
        <v>99</v>
      </c>
      <c r="E3" s="15" t="s">
        <v>107</v>
      </c>
      <c r="G3" s="20"/>
    </row>
    <row r="4" spans="1:10" ht="14.7" customHeight="1" x14ac:dyDescent="0.3">
      <c r="D4" t="s">
        <v>20</v>
      </c>
      <c r="E4" s="15" t="s">
        <v>123</v>
      </c>
    </row>
    <row r="5" spans="1:10" ht="14.7" customHeight="1" x14ac:dyDescent="0.3"/>
    <row r="7" spans="1:10" x14ac:dyDescent="0.3">
      <c r="A7" s="18" t="s">
        <v>113</v>
      </c>
      <c r="B7" s="18" t="s">
        <v>114</v>
      </c>
      <c r="C7" s="18" t="s">
        <v>112</v>
      </c>
      <c r="D7" s="18" t="s">
        <v>115</v>
      </c>
      <c r="E7" s="18" t="s">
        <v>95</v>
      </c>
      <c r="F7" s="18" t="s">
        <v>94</v>
      </c>
      <c r="G7" s="18" t="s">
        <v>96</v>
      </c>
      <c r="H7" s="18" t="s">
        <v>100</v>
      </c>
      <c r="I7" s="18" t="s">
        <v>101</v>
      </c>
    </row>
    <row r="8" spans="1:10" ht="62.1" customHeight="1" x14ac:dyDescent="0.3">
      <c r="A8" s="66"/>
      <c r="B8" s="64"/>
      <c r="C8" s="65"/>
      <c r="D8" s="16" t="s">
        <v>428</v>
      </c>
      <c r="E8" s="66"/>
      <c r="F8" s="11"/>
      <c r="G8" s="66"/>
      <c r="H8" s="43"/>
      <c r="I8" s="70"/>
    </row>
    <row r="9" spans="1:10" ht="155.25" customHeight="1" x14ac:dyDescent="0.3">
      <c r="A9" s="55" t="s">
        <v>10</v>
      </c>
      <c r="B9" s="54" t="s">
        <v>765</v>
      </c>
      <c r="C9" s="56" t="s">
        <v>682</v>
      </c>
      <c r="D9" s="16" t="s">
        <v>764</v>
      </c>
      <c r="E9" s="12" t="s">
        <v>93</v>
      </c>
      <c r="F9" s="11" t="s">
        <v>967</v>
      </c>
      <c r="G9" s="13" t="s">
        <v>97</v>
      </c>
      <c r="H9" s="43" t="s">
        <v>958</v>
      </c>
      <c r="I9" s="70" t="s">
        <v>102</v>
      </c>
    </row>
    <row r="10" spans="1:10" ht="72" x14ac:dyDescent="0.3">
      <c r="A10" s="55"/>
      <c r="B10" s="54"/>
      <c r="C10" s="183">
        <v>44230</v>
      </c>
      <c r="D10" s="16" t="s">
        <v>1256</v>
      </c>
      <c r="E10" s="69" t="s">
        <v>98</v>
      </c>
      <c r="F10" s="11" t="s">
        <v>813</v>
      </c>
      <c r="G10" s="69"/>
      <c r="H10" s="43" t="s">
        <v>806</v>
      </c>
      <c r="I10" s="70" t="s">
        <v>799</v>
      </c>
      <c r="J10" s="79" t="s">
        <v>711</v>
      </c>
    </row>
    <row r="11" spans="1:10" ht="72" x14ac:dyDescent="0.3">
      <c r="A11" s="55"/>
      <c r="B11" s="54"/>
      <c r="C11" s="55"/>
      <c r="D11" s="43" t="s">
        <v>1253</v>
      </c>
      <c r="E11" s="65" t="s">
        <v>713</v>
      </c>
      <c r="F11" s="11" t="s">
        <v>422</v>
      </c>
      <c r="G11" s="34"/>
      <c r="H11" s="43" t="s">
        <v>421</v>
      </c>
      <c r="I11" s="83" t="s">
        <v>1254</v>
      </c>
      <c r="J11" s="82" t="s">
        <v>426</v>
      </c>
    </row>
    <row r="12" spans="1:10" ht="57.6" x14ac:dyDescent="0.3">
      <c r="A12" s="55"/>
      <c r="B12" s="54"/>
      <c r="C12" s="55"/>
      <c r="D12" s="43" t="s">
        <v>124</v>
      </c>
      <c r="E12" s="75" t="s">
        <v>713</v>
      </c>
      <c r="F12" s="11" t="s">
        <v>422</v>
      </c>
      <c r="G12" s="21"/>
      <c r="H12" s="43" t="s">
        <v>424</v>
      </c>
      <c r="I12" s="83" t="s">
        <v>1255</v>
      </c>
      <c r="J12" s="82" t="s">
        <v>427</v>
      </c>
    </row>
    <row r="13" spans="1:10" ht="100.8" x14ac:dyDescent="0.3">
      <c r="A13" s="55"/>
      <c r="B13" s="54"/>
      <c r="C13" s="55"/>
      <c r="D13" s="16" t="s">
        <v>768</v>
      </c>
      <c r="E13" s="65" t="s">
        <v>117</v>
      </c>
      <c r="F13" s="11" t="s">
        <v>513</v>
      </c>
      <c r="G13" s="16" t="s">
        <v>120</v>
      </c>
      <c r="H13" s="43" t="s">
        <v>121</v>
      </c>
      <c r="I13" s="76" t="s">
        <v>810</v>
      </c>
    </row>
    <row r="14" spans="1:10" ht="156" customHeight="1" x14ac:dyDescent="0.3">
      <c r="A14" s="69"/>
      <c r="B14" s="91"/>
      <c r="C14" s="69"/>
      <c r="D14" s="16" t="s">
        <v>783</v>
      </c>
      <c r="E14" s="92" t="s">
        <v>1257</v>
      </c>
      <c r="F14" s="11" t="s">
        <v>812</v>
      </c>
      <c r="G14" s="16"/>
      <c r="H14" s="43"/>
      <c r="I14" s="76" t="s">
        <v>1271</v>
      </c>
    </row>
    <row r="15" spans="1:10" ht="86.4" x14ac:dyDescent="0.3">
      <c r="A15" s="69"/>
      <c r="B15" s="179"/>
      <c r="C15" s="183">
        <v>44230</v>
      </c>
      <c r="D15" s="16" t="s">
        <v>1265</v>
      </c>
      <c r="E15" s="180" t="s">
        <v>1258</v>
      </c>
      <c r="F15" s="11" t="s">
        <v>1266</v>
      </c>
      <c r="G15" s="16"/>
      <c r="H15" s="43"/>
      <c r="I15" s="185" t="s">
        <v>1272</v>
      </c>
    </row>
    <row r="16" spans="1:10" ht="57.6" x14ac:dyDescent="0.3">
      <c r="A16" s="55"/>
      <c r="B16" s="54"/>
      <c r="C16" s="183">
        <v>44230</v>
      </c>
      <c r="D16" s="83" t="s">
        <v>1259</v>
      </c>
      <c r="E16" s="77" t="s">
        <v>1260</v>
      </c>
      <c r="F16" s="60" t="s">
        <v>423</v>
      </c>
      <c r="G16" s="99"/>
      <c r="H16" s="83" t="s">
        <v>122</v>
      </c>
      <c r="I16" s="72" t="s">
        <v>901</v>
      </c>
    </row>
    <row r="17" spans="1:9" ht="57.6" x14ac:dyDescent="0.3">
      <c r="A17" s="55"/>
      <c r="B17" s="54"/>
      <c r="C17" s="55"/>
      <c r="D17" s="16" t="s">
        <v>515</v>
      </c>
      <c r="E17" s="68" t="s">
        <v>527</v>
      </c>
      <c r="F17" s="16" t="s">
        <v>902</v>
      </c>
      <c r="G17" s="23"/>
      <c r="H17" s="23"/>
      <c r="I17" s="23"/>
    </row>
    <row r="18" spans="1:9" ht="87" customHeight="1" x14ac:dyDescent="0.3">
      <c r="A18" s="55"/>
      <c r="B18" s="54"/>
      <c r="C18" s="55"/>
      <c r="D18" s="16" t="s">
        <v>516</v>
      </c>
      <c r="E18" s="68" t="s">
        <v>527</v>
      </c>
      <c r="F18" s="22" t="s">
        <v>524</v>
      </c>
      <c r="G18" s="24"/>
      <c r="H18" s="23"/>
      <c r="I18" s="23"/>
    </row>
    <row r="19" spans="1:9" ht="196.2" customHeight="1" x14ac:dyDescent="0.3">
      <c r="A19" s="55"/>
      <c r="B19" s="54"/>
      <c r="C19" s="55"/>
      <c r="D19" s="16" t="s">
        <v>517</v>
      </c>
      <c r="E19" s="68" t="s">
        <v>528</v>
      </c>
      <c r="F19" s="11" t="s">
        <v>788</v>
      </c>
      <c r="G19" s="23"/>
      <c r="H19" s="23"/>
      <c r="I19" s="23"/>
    </row>
    <row r="20" spans="1:9" ht="86.4" x14ac:dyDescent="0.3">
      <c r="A20" s="69"/>
      <c r="B20" s="91"/>
      <c r="C20" s="69"/>
      <c r="D20" s="16" t="s">
        <v>792</v>
      </c>
      <c r="E20" s="92" t="s">
        <v>527</v>
      </c>
      <c r="F20" s="11" t="s">
        <v>789</v>
      </c>
      <c r="G20" s="23"/>
      <c r="H20" s="23"/>
      <c r="I20" s="23"/>
    </row>
    <row r="21" spans="1:9" ht="86.4" x14ac:dyDescent="0.3">
      <c r="A21" s="55"/>
      <c r="B21" s="54"/>
      <c r="C21" s="55"/>
      <c r="D21" s="14" t="s">
        <v>514</v>
      </c>
      <c r="E21" s="66" t="s">
        <v>104</v>
      </c>
      <c r="F21" s="11" t="s">
        <v>111</v>
      </c>
      <c r="G21" s="23"/>
      <c r="H21" s="23"/>
      <c r="I21" s="23"/>
    </row>
    <row r="22" spans="1:9" ht="172.8" x14ac:dyDescent="0.3">
      <c r="F22" s="11" t="s">
        <v>425</v>
      </c>
    </row>
    <row r="23" spans="1:9" ht="15" customHeight="1" x14ac:dyDescent="0.3">
      <c r="D23" s="61" t="s">
        <v>229</v>
      </c>
      <c r="E23" s="47" t="s">
        <v>228</v>
      </c>
      <c r="F23" s="47" t="s">
        <v>226</v>
      </c>
      <c r="G23" s="47" t="s">
        <v>227</v>
      </c>
    </row>
    <row r="24" spans="1:9" x14ac:dyDescent="0.3">
      <c r="D24" t="s">
        <v>128</v>
      </c>
      <c r="E24" s="27" t="s">
        <v>436</v>
      </c>
      <c r="F24" t="s">
        <v>384</v>
      </c>
      <c r="G24" t="s">
        <v>436</v>
      </c>
    </row>
    <row r="25" spans="1:9" x14ac:dyDescent="0.3">
      <c r="D25" t="s">
        <v>129</v>
      </c>
      <c r="E25" s="71" t="s">
        <v>518</v>
      </c>
      <c r="F25" t="s">
        <v>384</v>
      </c>
      <c r="G25" t="s">
        <v>438</v>
      </c>
    </row>
    <row r="26" spans="1:9" x14ac:dyDescent="0.3">
      <c r="D26" s="63" t="s">
        <v>132</v>
      </c>
      <c r="E26" t="s">
        <v>511</v>
      </c>
      <c r="F26" t="s">
        <v>385</v>
      </c>
      <c r="G26" t="s">
        <v>441</v>
      </c>
    </row>
    <row r="27" spans="1:9" x14ac:dyDescent="0.3">
      <c r="D27" t="s">
        <v>133</v>
      </c>
      <c r="E27" s="27" t="s">
        <v>10</v>
      </c>
      <c r="F27" t="s">
        <v>386</v>
      </c>
      <c r="G27" t="s">
        <v>443</v>
      </c>
    </row>
    <row r="28" spans="1:9" x14ac:dyDescent="0.3">
      <c r="D28" s="81" t="s">
        <v>493</v>
      </c>
      <c r="E28" s="81" t="s">
        <v>512</v>
      </c>
      <c r="F28" s="81" t="s">
        <v>384</v>
      </c>
      <c r="G28" s="81" t="s">
        <v>445</v>
      </c>
      <c r="H28" s="81" t="s">
        <v>712</v>
      </c>
    </row>
    <row r="29" spans="1:9" x14ac:dyDescent="0.3">
      <c r="D29" t="s">
        <v>494</v>
      </c>
      <c r="E29" t="s">
        <v>811</v>
      </c>
      <c r="F29" t="s">
        <v>384</v>
      </c>
      <c r="G29" t="s">
        <v>447</v>
      </c>
    </row>
    <row r="30" spans="1:9" x14ac:dyDescent="0.3">
      <c r="D30" t="s">
        <v>584</v>
      </c>
      <c r="E30" t="s">
        <v>814</v>
      </c>
      <c r="F30" t="s">
        <v>384</v>
      </c>
      <c r="G30" t="s">
        <v>340</v>
      </c>
    </row>
    <row r="31" spans="1:9" x14ac:dyDescent="0.3">
      <c r="D31" t="s">
        <v>131</v>
      </c>
      <c r="E31" t="s">
        <v>367</v>
      </c>
      <c r="F31" t="s">
        <v>519</v>
      </c>
      <c r="G31" t="s">
        <v>509</v>
      </c>
    </row>
    <row r="32" spans="1:9" x14ac:dyDescent="0.3">
      <c r="C32" s="46">
        <v>44200</v>
      </c>
      <c r="D32" s="173" t="s">
        <v>1110</v>
      </c>
      <c r="E32" s="172" t="s">
        <v>1111</v>
      </c>
      <c r="F32" s="172" t="s">
        <v>519</v>
      </c>
    </row>
    <row r="33" spans="2:7" x14ac:dyDescent="0.3">
      <c r="D33" t="s">
        <v>200</v>
      </c>
      <c r="E33" s="27" t="s">
        <v>510</v>
      </c>
      <c r="F33" t="s">
        <v>384</v>
      </c>
      <c r="G33" t="s">
        <v>510</v>
      </c>
    </row>
    <row r="34" spans="2:7" x14ac:dyDescent="0.3">
      <c r="D34" t="s">
        <v>134</v>
      </c>
      <c r="E34" s="27" t="s">
        <v>453</v>
      </c>
      <c r="F34" t="s">
        <v>384</v>
      </c>
      <c r="G34" t="s">
        <v>453</v>
      </c>
    </row>
    <row r="35" spans="2:7" ht="30" customHeight="1" x14ac:dyDescent="0.3">
      <c r="D35" s="100" t="s">
        <v>495</v>
      </c>
      <c r="E35" s="11" t="s">
        <v>903</v>
      </c>
      <c r="F35" t="s">
        <v>387</v>
      </c>
      <c r="G35" t="s">
        <v>772</v>
      </c>
    </row>
    <row r="36" spans="2:7" ht="37.5" customHeight="1" x14ac:dyDescent="0.3">
      <c r="D36" s="100" t="s">
        <v>496</v>
      </c>
      <c r="E36" s="11" t="s">
        <v>903</v>
      </c>
      <c r="F36" t="s">
        <v>387</v>
      </c>
      <c r="G36" t="s">
        <v>773</v>
      </c>
    </row>
    <row r="37" spans="2:7" ht="86.4" x14ac:dyDescent="0.3">
      <c r="B37" s="11" t="s">
        <v>797</v>
      </c>
      <c r="D37" s="100" t="s">
        <v>497</v>
      </c>
      <c r="E37" s="11" t="s">
        <v>904</v>
      </c>
      <c r="F37" t="s">
        <v>387</v>
      </c>
      <c r="G37" t="s">
        <v>771</v>
      </c>
    </row>
    <row r="38" spans="2:7" ht="28.8" x14ac:dyDescent="0.3">
      <c r="D38" s="100" t="s">
        <v>769</v>
      </c>
      <c r="E38" s="11" t="s">
        <v>784</v>
      </c>
      <c r="F38" t="s">
        <v>387</v>
      </c>
      <c r="G38" s="93" t="s">
        <v>781</v>
      </c>
    </row>
    <row r="39" spans="2:7" ht="28.8" x14ac:dyDescent="0.3">
      <c r="D39" s="100" t="s">
        <v>770</v>
      </c>
      <c r="E39" s="11" t="s">
        <v>785</v>
      </c>
      <c r="F39" t="s">
        <v>387</v>
      </c>
      <c r="G39" s="93" t="s">
        <v>782</v>
      </c>
    </row>
    <row r="40" spans="2:7" x14ac:dyDescent="0.3">
      <c r="D40" s="100" t="s">
        <v>498</v>
      </c>
      <c r="E40" t="s">
        <v>520</v>
      </c>
      <c r="F40" t="s">
        <v>387</v>
      </c>
      <c r="G40" t="s">
        <v>771</v>
      </c>
    </row>
    <row r="41" spans="2:7" x14ac:dyDescent="0.3">
      <c r="D41" s="100" t="s">
        <v>499</v>
      </c>
      <c r="E41" t="s">
        <v>521</v>
      </c>
      <c r="F41" t="s">
        <v>387</v>
      </c>
      <c r="G41" t="s">
        <v>771</v>
      </c>
    </row>
    <row r="42" spans="2:7" x14ac:dyDescent="0.3">
      <c r="D42" s="100" t="s">
        <v>500</v>
      </c>
      <c r="E42" t="s">
        <v>522</v>
      </c>
      <c r="F42" t="s">
        <v>387</v>
      </c>
      <c r="G42" t="s">
        <v>776</v>
      </c>
    </row>
    <row r="43" spans="2:7" x14ac:dyDescent="0.3">
      <c r="D43" s="100" t="s">
        <v>501</v>
      </c>
      <c r="E43" t="s">
        <v>523</v>
      </c>
      <c r="F43" t="s">
        <v>387</v>
      </c>
      <c r="G43" t="s">
        <v>776</v>
      </c>
    </row>
    <row r="44" spans="2:7" ht="39.450000000000003" customHeight="1" x14ac:dyDescent="0.3">
      <c r="D44" t="s">
        <v>790</v>
      </c>
      <c r="E44" t="s">
        <v>791</v>
      </c>
      <c r="F44" t="s">
        <v>387</v>
      </c>
      <c r="G44" t="s">
        <v>776</v>
      </c>
    </row>
    <row r="45" spans="2:7" ht="72" x14ac:dyDescent="0.3">
      <c r="D45" t="s">
        <v>502</v>
      </c>
      <c r="E45" s="11" t="s">
        <v>525</v>
      </c>
      <c r="F45" t="s">
        <v>388</v>
      </c>
      <c r="G45" t="s">
        <v>470</v>
      </c>
    </row>
    <row r="46" spans="2:7" ht="72" x14ac:dyDescent="0.3">
      <c r="D46" t="s">
        <v>503</v>
      </c>
      <c r="E46" s="11" t="s">
        <v>526</v>
      </c>
      <c r="F46" t="s">
        <v>388</v>
      </c>
      <c r="G46" t="s">
        <v>470</v>
      </c>
    </row>
    <row r="47" spans="2:7" ht="72" x14ac:dyDescent="0.3">
      <c r="D47" t="s">
        <v>793</v>
      </c>
      <c r="E47" s="11" t="s">
        <v>794</v>
      </c>
    </row>
    <row r="48" spans="2:7" x14ac:dyDescent="0.3">
      <c r="C48" s="184">
        <v>44230</v>
      </c>
      <c r="D48" t="s">
        <v>1263</v>
      </c>
      <c r="E48" t="s">
        <v>1269</v>
      </c>
      <c r="F48" s="102" t="s">
        <v>387</v>
      </c>
    </row>
    <row r="49" spans="3:7" x14ac:dyDescent="0.3">
      <c r="C49" s="184">
        <v>44230</v>
      </c>
      <c r="D49" t="s">
        <v>1264</v>
      </c>
      <c r="E49" t="s">
        <v>1270</v>
      </c>
      <c r="F49" s="102" t="s">
        <v>387</v>
      </c>
    </row>
    <row r="50" spans="3:7" ht="76.95" customHeight="1" x14ac:dyDescent="0.3">
      <c r="D50" s="102" t="s">
        <v>690</v>
      </c>
      <c r="E50" s="103" t="s">
        <v>697</v>
      </c>
      <c r="F50" s="102" t="s">
        <v>387</v>
      </c>
      <c r="G50" s="102" t="s">
        <v>204</v>
      </c>
    </row>
    <row r="51" spans="3:7" ht="72" x14ac:dyDescent="0.3">
      <c r="D51" s="102" t="s">
        <v>689</v>
      </c>
      <c r="E51" s="103" t="s">
        <v>691</v>
      </c>
      <c r="F51" s="102" t="s">
        <v>388</v>
      </c>
      <c r="G51" s="102" t="s">
        <v>203</v>
      </c>
    </row>
    <row r="52" spans="3:7" ht="69.45" customHeight="1" x14ac:dyDescent="0.3">
      <c r="D52" s="102" t="s">
        <v>201</v>
      </c>
      <c r="E52" s="103" t="s">
        <v>899</v>
      </c>
      <c r="F52" s="102" t="s">
        <v>387</v>
      </c>
      <c r="G52" s="102" t="s">
        <v>459</v>
      </c>
    </row>
    <row r="53" spans="3:7" ht="86.4" x14ac:dyDescent="0.3">
      <c r="D53" t="s">
        <v>208</v>
      </c>
      <c r="E53" s="11" t="s">
        <v>900</v>
      </c>
      <c r="F53" t="s">
        <v>388</v>
      </c>
      <c r="G53" t="s">
        <v>470</v>
      </c>
    </row>
    <row r="54" spans="3:7" x14ac:dyDescent="0.3">
      <c r="D54" t="s">
        <v>247</v>
      </c>
      <c r="E54" t="s">
        <v>140</v>
      </c>
      <c r="F54" t="s">
        <v>384</v>
      </c>
      <c r="G54" t="s">
        <v>477</v>
      </c>
    </row>
    <row r="55" spans="3:7" x14ac:dyDescent="0.3">
      <c r="D55" t="s">
        <v>248</v>
      </c>
      <c r="E55" t="s">
        <v>138</v>
      </c>
      <c r="F55" t="s">
        <v>384</v>
      </c>
      <c r="G55" t="s">
        <v>479</v>
      </c>
    </row>
    <row r="56" spans="3:7" x14ac:dyDescent="0.3">
      <c r="D56" t="s">
        <v>249</v>
      </c>
      <c r="E56" t="s">
        <v>141</v>
      </c>
      <c r="F56" t="s">
        <v>384</v>
      </c>
      <c r="G56" t="s">
        <v>481</v>
      </c>
    </row>
    <row r="57" spans="3:7" x14ac:dyDescent="0.3">
      <c r="D57" t="s">
        <v>504</v>
      </c>
      <c r="E57" t="s">
        <v>529</v>
      </c>
      <c r="F57" t="s">
        <v>387</v>
      </c>
      <c r="G57" t="s">
        <v>777</v>
      </c>
    </row>
    <row r="58" spans="3:7" x14ac:dyDescent="0.3">
      <c r="D58" t="s">
        <v>505</v>
      </c>
      <c r="E58" t="s">
        <v>530</v>
      </c>
      <c r="F58" t="s">
        <v>387</v>
      </c>
      <c r="G58" t="s">
        <v>459</v>
      </c>
    </row>
    <row r="59" spans="3:7" x14ac:dyDescent="0.3">
      <c r="D59" t="s">
        <v>506</v>
      </c>
      <c r="E59" t="s">
        <v>531</v>
      </c>
      <c r="F59" t="s">
        <v>387</v>
      </c>
      <c r="G59" t="s">
        <v>778</v>
      </c>
    </row>
    <row r="60" spans="3:7" ht="43.2" x14ac:dyDescent="0.3">
      <c r="D60" t="s">
        <v>779</v>
      </c>
      <c r="E60" s="11" t="s">
        <v>787</v>
      </c>
      <c r="F60" t="s">
        <v>387</v>
      </c>
      <c r="G60" t="s">
        <v>775</v>
      </c>
    </row>
    <row r="61" spans="3:7" ht="43.2" x14ac:dyDescent="0.3">
      <c r="D61" t="s">
        <v>780</v>
      </c>
      <c r="E61" s="11" t="s">
        <v>786</v>
      </c>
      <c r="F61" t="s">
        <v>387</v>
      </c>
      <c r="G61" t="s">
        <v>774</v>
      </c>
    </row>
    <row r="62" spans="3:7" ht="74.25" customHeight="1" x14ac:dyDescent="0.3">
      <c r="D62" t="s">
        <v>507</v>
      </c>
      <c r="E62" s="11" t="s">
        <v>796</v>
      </c>
      <c r="F62" t="s">
        <v>387</v>
      </c>
      <c r="G62" t="s">
        <v>204</v>
      </c>
    </row>
    <row r="63" spans="3:7" ht="86.4" x14ac:dyDescent="0.3">
      <c r="D63" t="s">
        <v>508</v>
      </c>
      <c r="E63" s="11" t="s">
        <v>795</v>
      </c>
      <c r="F63" t="s">
        <v>388</v>
      </c>
      <c r="G63" t="s">
        <v>489</v>
      </c>
    </row>
    <row r="64" spans="3:7" x14ac:dyDescent="0.3">
      <c r="C64" t="s">
        <v>959</v>
      </c>
      <c r="D64" t="s">
        <v>924</v>
      </c>
      <c r="E64" t="s">
        <v>144</v>
      </c>
      <c r="F64" t="s">
        <v>387</v>
      </c>
    </row>
    <row r="65" spans="3:6" x14ac:dyDescent="0.3">
      <c r="C65" t="s">
        <v>959</v>
      </c>
      <c r="D65" t="s">
        <v>925</v>
      </c>
      <c r="E65" t="s">
        <v>143</v>
      </c>
      <c r="F65" t="s">
        <v>387</v>
      </c>
    </row>
    <row r="66" spans="3:6" x14ac:dyDescent="0.3">
      <c r="C66" t="s">
        <v>959</v>
      </c>
      <c r="D66" t="s">
        <v>957</v>
      </c>
      <c r="E66" t="s">
        <v>956</v>
      </c>
      <c r="F66" t="s">
        <v>384</v>
      </c>
    </row>
    <row r="67" spans="3:6" x14ac:dyDescent="0.3">
      <c r="C67" s="46">
        <v>44090</v>
      </c>
      <c r="D67" t="s">
        <v>965</v>
      </c>
      <c r="E67" t="s">
        <v>969</v>
      </c>
      <c r="F67" t="s">
        <v>384</v>
      </c>
    </row>
    <row r="68" spans="3:6" x14ac:dyDescent="0.3">
      <c r="C68" s="46">
        <v>44090</v>
      </c>
      <c r="D68" t="s">
        <v>966</v>
      </c>
      <c r="E68" t="s">
        <v>968</v>
      </c>
      <c r="F68" t="s">
        <v>384</v>
      </c>
    </row>
    <row r="69" spans="3:6" x14ac:dyDescent="0.3">
      <c r="C69" s="184">
        <v>44230</v>
      </c>
      <c r="D69" t="s">
        <v>1261</v>
      </c>
      <c r="E69" t="s">
        <v>1267</v>
      </c>
      <c r="F69" s="102" t="s">
        <v>387</v>
      </c>
    </row>
    <row r="70" spans="3:6" x14ac:dyDescent="0.3">
      <c r="C70" s="184">
        <v>44230</v>
      </c>
      <c r="D70" t="s">
        <v>1262</v>
      </c>
      <c r="E70" t="s">
        <v>1268</v>
      </c>
      <c r="F70" s="102" t="s">
        <v>387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2:I66"/>
  <sheetViews>
    <sheetView zoomScale="85" zoomScaleNormal="85" workbookViewId="0">
      <selection activeCell="D8" sqref="D8:F8"/>
    </sheetView>
  </sheetViews>
  <sheetFormatPr baseColWidth="10" defaultRowHeight="14.4" x14ac:dyDescent="0.3"/>
  <cols>
    <col min="1" max="1" width="17.6640625" bestFit="1" customWidth="1"/>
    <col min="2" max="2" width="43.6640625" bestFit="1" customWidth="1"/>
    <col min="3" max="3" width="18.44140625" bestFit="1" customWidth="1"/>
    <col min="4" max="4" width="54.44140625" customWidth="1"/>
    <col min="5" max="5" width="63.5546875" customWidth="1"/>
    <col min="6" max="6" width="80.6640625" customWidth="1"/>
    <col min="7" max="7" width="49.33203125" customWidth="1"/>
    <col min="8" max="8" width="27.44140625" customWidth="1"/>
    <col min="9" max="9" width="86.44140625" customWidth="1"/>
  </cols>
  <sheetData>
    <row r="2" spans="1:9" x14ac:dyDescent="0.3">
      <c r="D2" t="s">
        <v>19</v>
      </c>
      <c r="E2" s="15" t="s">
        <v>108</v>
      </c>
    </row>
    <row r="3" spans="1:9" x14ac:dyDescent="0.3">
      <c r="D3" t="s">
        <v>99</v>
      </c>
      <c r="E3" s="15" t="s">
        <v>107</v>
      </c>
    </row>
    <row r="4" spans="1:9" x14ac:dyDescent="0.3">
      <c r="D4" t="s">
        <v>20</v>
      </c>
      <c r="E4" s="15" t="s">
        <v>106</v>
      </c>
    </row>
    <row r="7" spans="1:9" x14ac:dyDescent="0.3">
      <c r="A7" s="18" t="s">
        <v>113</v>
      </c>
      <c r="B7" s="18" t="s">
        <v>114</v>
      </c>
      <c r="C7" s="18" t="s">
        <v>112</v>
      </c>
      <c r="D7" s="18" t="s">
        <v>115</v>
      </c>
      <c r="E7" s="18" t="s">
        <v>1026</v>
      </c>
      <c r="F7" s="18" t="s">
        <v>94</v>
      </c>
      <c r="G7" s="18" t="s">
        <v>96</v>
      </c>
      <c r="H7" s="18" t="s">
        <v>100</v>
      </c>
      <c r="I7" s="18" t="s">
        <v>101</v>
      </c>
    </row>
    <row r="8" spans="1:9" ht="115.2" x14ac:dyDescent="0.3">
      <c r="A8" s="14" t="s">
        <v>23</v>
      </c>
      <c r="B8" s="31" t="s">
        <v>27</v>
      </c>
      <c r="C8" s="73" t="s">
        <v>688</v>
      </c>
      <c r="D8" s="16" t="s">
        <v>683</v>
      </c>
      <c r="E8" t="s">
        <v>93</v>
      </c>
      <c r="F8" s="11" t="s">
        <v>967</v>
      </c>
      <c r="G8" t="s">
        <v>97</v>
      </c>
      <c r="H8" s="11" t="s">
        <v>958</v>
      </c>
      <c r="I8" t="s">
        <v>154</v>
      </c>
    </row>
    <row r="9" spans="1:9" ht="57.6" x14ac:dyDescent="0.3">
      <c r="A9" s="14"/>
      <c r="B9" s="31"/>
      <c r="C9" s="14"/>
      <c r="D9" s="16" t="s">
        <v>125</v>
      </c>
      <c r="E9" t="s">
        <v>98</v>
      </c>
      <c r="F9" s="11" t="s">
        <v>110</v>
      </c>
      <c r="G9" s="11" t="s">
        <v>103</v>
      </c>
      <c r="H9" s="19" t="s">
        <v>119</v>
      </c>
      <c r="I9" s="11" t="s">
        <v>361</v>
      </c>
    </row>
    <row r="10" spans="1:9" ht="28.8" x14ac:dyDescent="0.3">
      <c r="A10" s="14"/>
      <c r="B10" s="31"/>
      <c r="C10" s="14"/>
      <c r="D10" s="14" t="s">
        <v>362</v>
      </c>
      <c r="E10" t="s">
        <v>98</v>
      </c>
      <c r="F10" s="11" t="s">
        <v>109</v>
      </c>
      <c r="H10" s="11" t="s">
        <v>105</v>
      </c>
      <c r="I10" s="11" t="s">
        <v>418</v>
      </c>
    </row>
    <row r="11" spans="1:9" ht="100.8" x14ac:dyDescent="0.3">
      <c r="A11" s="14"/>
      <c r="B11" s="31"/>
      <c r="C11" s="14"/>
      <c r="D11" s="16" t="s">
        <v>363</v>
      </c>
      <c r="E11" t="s">
        <v>98</v>
      </c>
      <c r="F11" s="11" t="s">
        <v>109</v>
      </c>
      <c r="G11" s="11" t="s">
        <v>1015</v>
      </c>
      <c r="H11" s="11" t="s">
        <v>105</v>
      </c>
      <c r="I11" s="11" t="s">
        <v>915</v>
      </c>
    </row>
    <row r="12" spans="1:9" ht="56.25" customHeight="1" x14ac:dyDescent="0.3">
      <c r="A12" s="14"/>
      <c r="B12" s="31"/>
      <c r="C12" s="148">
        <v>44151</v>
      </c>
      <c r="D12" s="16" t="s">
        <v>1016</v>
      </c>
      <c r="E12" t="s">
        <v>1025</v>
      </c>
      <c r="F12" s="11" t="s">
        <v>1067</v>
      </c>
      <c r="G12" s="11" t="s">
        <v>1028</v>
      </c>
      <c r="H12" s="11" t="s">
        <v>1027</v>
      </c>
      <c r="I12" s="154" t="s">
        <v>1140</v>
      </c>
    </row>
    <row r="13" spans="1:9" ht="15.6" x14ac:dyDescent="0.3">
      <c r="A13" s="14"/>
      <c r="B13" s="31"/>
      <c r="C13" s="148">
        <v>44151</v>
      </c>
      <c r="D13" s="16" t="s">
        <v>1029</v>
      </c>
      <c r="E13" s="147" t="s">
        <v>1030</v>
      </c>
      <c r="F13" s="11" t="s">
        <v>1031</v>
      </c>
      <c r="G13" s="11"/>
      <c r="H13" s="11"/>
      <c r="I13" s="11"/>
    </row>
    <row r="14" spans="1:9" ht="57.6" x14ac:dyDescent="0.3">
      <c r="A14" s="14"/>
      <c r="B14" s="31"/>
      <c r="C14" s="148">
        <v>44151</v>
      </c>
      <c r="D14" s="16" t="s">
        <v>1139</v>
      </c>
      <c r="E14" t="s">
        <v>1025</v>
      </c>
      <c r="F14" s="11" t="s">
        <v>1068</v>
      </c>
      <c r="G14" s="11" t="s">
        <v>1028</v>
      </c>
      <c r="H14" s="11" t="s">
        <v>1027</v>
      </c>
      <c r="I14" s="11" t="s">
        <v>1141</v>
      </c>
    </row>
    <row r="15" spans="1:9" ht="15.6" x14ac:dyDescent="0.3">
      <c r="A15" s="14"/>
      <c r="B15" s="31"/>
      <c r="C15" s="148">
        <v>44151</v>
      </c>
      <c r="D15" s="16" t="s">
        <v>1064</v>
      </c>
      <c r="E15" s="147" t="s">
        <v>1065</v>
      </c>
      <c r="F15" s="11" t="s">
        <v>1066</v>
      </c>
      <c r="G15" s="11"/>
      <c r="H15" s="11"/>
      <c r="I15" s="11"/>
    </row>
    <row r="16" spans="1:9" ht="100.8" x14ac:dyDescent="0.3">
      <c r="A16" s="14"/>
      <c r="B16" s="31"/>
      <c r="C16" s="14"/>
      <c r="D16" s="16" t="s">
        <v>1142</v>
      </c>
      <c r="E16" t="s">
        <v>104</v>
      </c>
      <c r="F16" s="60" t="s">
        <v>1143</v>
      </c>
    </row>
    <row r="17" spans="1:9" ht="72" x14ac:dyDescent="0.3">
      <c r="A17" s="14"/>
      <c r="B17" s="31"/>
      <c r="C17" s="14"/>
      <c r="D17" s="14" t="s">
        <v>186</v>
      </c>
      <c r="E17" t="s">
        <v>104</v>
      </c>
      <c r="F17" s="11" t="s">
        <v>111</v>
      </c>
    </row>
    <row r="18" spans="1:9" ht="78" x14ac:dyDescent="0.3">
      <c r="A18" s="14"/>
      <c r="B18" s="149" t="s">
        <v>1082</v>
      </c>
      <c r="C18" s="14"/>
      <c r="D18" s="22" t="s">
        <v>1278</v>
      </c>
      <c r="E18" t="s">
        <v>1030</v>
      </c>
      <c r="F18" s="11" t="s">
        <v>1079</v>
      </c>
      <c r="I18" t="s">
        <v>1069</v>
      </c>
    </row>
    <row r="19" spans="1:9" ht="43.2" x14ac:dyDescent="0.3">
      <c r="A19" s="14"/>
      <c r="B19" s="31"/>
      <c r="C19" s="14"/>
      <c r="D19" s="22" t="s">
        <v>1081</v>
      </c>
      <c r="F19" s="11" t="s">
        <v>1084</v>
      </c>
      <c r="G19" s="11" t="s">
        <v>1028</v>
      </c>
      <c r="H19" s="11" t="s">
        <v>1085</v>
      </c>
      <c r="I19" s="11" t="s">
        <v>1070</v>
      </c>
    </row>
    <row r="20" spans="1:9" x14ac:dyDescent="0.3">
      <c r="A20" s="14"/>
      <c r="D20" s="22" t="s">
        <v>1083</v>
      </c>
      <c r="F20" s="11" t="s">
        <v>1080</v>
      </c>
    </row>
    <row r="21" spans="1:9" ht="15.6" x14ac:dyDescent="0.3">
      <c r="A21" s="14"/>
      <c r="B21" s="31"/>
      <c r="C21" s="14"/>
      <c r="D21" s="16"/>
      <c r="F21" s="11"/>
    </row>
    <row r="22" spans="1:9" ht="15.6" x14ac:dyDescent="0.3">
      <c r="A22" s="14"/>
      <c r="B22" s="31"/>
      <c r="C22" s="14"/>
      <c r="F22" s="11"/>
    </row>
    <row r="23" spans="1:9" ht="144" x14ac:dyDescent="0.3">
      <c r="A23" s="14"/>
      <c r="B23" s="31"/>
      <c r="C23" s="14"/>
      <c r="D23" s="11"/>
      <c r="F23" s="17" t="s">
        <v>419</v>
      </c>
    </row>
    <row r="26" spans="1:9" x14ac:dyDescent="0.3">
      <c r="B26" s="61" t="s">
        <v>1032</v>
      </c>
      <c r="C26" s="61" t="s">
        <v>1033</v>
      </c>
      <c r="D26" s="61" t="s">
        <v>229</v>
      </c>
      <c r="E26" s="47" t="s">
        <v>228</v>
      </c>
      <c r="F26" s="47" t="s">
        <v>226</v>
      </c>
      <c r="G26" s="47" t="s">
        <v>227</v>
      </c>
    </row>
    <row r="27" spans="1:9" x14ac:dyDescent="0.3">
      <c r="C27" t="s">
        <v>1034</v>
      </c>
      <c r="D27" s="63" t="s">
        <v>128</v>
      </c>
      <c r="E27" s="27" t="s">
        <v>135</v>
      </c>
      <c r="F27" t="s">
        <v>659</v>
      </c>
      <c r="G27" t="s">
        <v>135</v>
      </c>
    </row>
    <row r="28" spans="1:9" x14ac:dyDescent="0.3">
      <c r="C28" t="s">
        <v>1035</v>
      </c>
      <c r="D28" s="63" t="s">
        <v>129</v>
      </c>
      <c r="E28" t="s">
        <v>685</v>
      </c>
      <c r="F28" t="s">
        <v>660</v>
      </c>
      <c r="G28" t="s">
        <v>676</v>
      </c>
    </row>
    <row r="29" spans="1:9" x14ac:dyDescent="0.3">
      <c r="C29" t="s">
        <v>1036</v>
      </c>
      <c r="D29" s="63" t="s">
        <v>131</v>
      </c>
      <c r="E29" t="s">
        <v>367</v>
      </c>
      <c r="F29" t="s">
        <v>519</v>
      </c>
      <c r="G29" t="s">
        <v>202</v>
      </c>
    </row>
    <row r="30" spans="1:9" x14ac:dyDescent="0.3">
      <c r="B30" s="46">
        <v>44200</v>
      </c>
      <c r="C30" t="s">
        <v>1251</v>
      </c>
      <c r="D30" s="181" t="s">
        <v>1110</v>
      </c>
      <c r="E30" s="182" t="s">
        <v>1111</v>
      </c>
      <c r="F30" s="182" t="s">
        <v>519</v>
      </c>
    </row>
    <row r="31" spans="1:9" ht="43.2" x14ac:dyDescent="0.3">
      <c r="C31" t="s">
        <v>1037</v>
      </c>
      <c r="D31" s="63" t="s">
        <v>132</v>
      </c>
      <c r="E31" s="11" t="s">
        <v>720</v>
      </c>
      <c r="F31" t="s">
        <v>386</v>
      </c>
      <c r="G31" s="57" t="s">
        <v>675</v>
      </c>
    </row>
    <row r="32" spans="1:9" x14ac:dyDescent="0.3">
      <c r="C32" t="s">
        <v>1038</v>
      </c>
      <c r="D32" s="29" t="s">
        <v>133</v>
      </c>
      <c r="E32" s="74" t="s">
        <v>686</v>
      </c>
      <c r="F32" t="s">
        <v>660</v>
      </c>
      <c r="G32" t="s">
        <v>23</v>
      </c>
    </row>
    <row r="33" spans="2:7" x14ac:dyDescent="0.3">
      <c r="C33" t="s">
        <v>1039</v>
      </c>
      <c r="D33" s="29" t="s">
        <v>130</v>
      </c>
      <c r="E33" s="29" t="s">
        <v>512</v>
      </c>
      <c r="F33" t="s">
        <v>660</v>
      </c>
      <c r="G33" t="s">
        <v>610</v>
      </c>
    </row>
    <row r="34" spans="2:7" x14ac:dyDescent="0.3">
      <c r="C34" t="s">
        <v>1040</v>
      </c>
      <c r="D34" s="63" t="s">
        <v>200</v>
      </c>
      <c r="E34" s="27" t="str">
        <f>"Contrôle égalité CP"</f>
        <v>Contrôle égalité CP</v>
      </c>
      <c r="F34" t="s">
        <v>660</v>
      </c>
      <c r="G34" t="str">
        <f>"Contrôle égalité CP"</f>
        <v>Contrôle égalité CP</v>
      </c>
    </row>
    <row r="35" spans="2:7" x14ac:dyDescent="0.3">
      <c r="C35" t="s">
        <v>1041</v>
      </c>
      <c r="D35" s="29" t="s">
        <v>217</v>
      </c>
      <c r="E35" t="s">
        <v>365</v>
      </c>
      <c r="F35" t="s">
        <v>661</v>
      </c>
      <c r="G35" t="s">
        <v>211</v>
      </c>
    </row>
    <row r="36" spans="2:7" ht="43.2" x14ac:dyDescent="0.3">
      <c r="C36" t="s">
        <v>1042</v>
      </c>
      <c r="D36" s="29" t="s">
        <v>216</v>
      </c>
      <c r="E36" s="11" t="s">
        <v>420</v>
      </c>
      <c r="F36" t="s">
        <v>661</v>
      </c>
      <c r="G36" t="s">
        <v>212</v>
      </c>
    </row>
    <row r="37" spans="2:7" ht="43.2" x14ac:dyDescent="0.3">
      <c r="C37" t="s">
        <v>1043</v>
      </c>
      <c r="D37" t="s">
        <v>215</v>
      </c>
      <c r="E37" s="11" t="s">
        <v>366</v>
      </c>
      <c r="F37" t="s">
        <v>661</v>
      </c>
      <c r="G37" t="s">
        <v>213</v>
      </c>
    </row>
    <row r="38" spans="2:7" x14ac:dyDescent="0.3">
      <c r="C38" t="s">
        <v>1044</v>
      </c>
      <c r="D38" t="s">
        <v>214</v>
      </c>
      <c r="E38" t="s">
        <v>210</v>
      </c>
      <c r="F38" t="s">
        <v>519</v>
      </c>
      <c r="G38" t="s">
        <v>687</v>
      </c>
    </row>
    <row r="39" spans="2:7" ht="86.4" x14ac:dyDescent="0.3">
      <c r="B39" s="189" t="s">
        <v>1275</v>
      </c>
      <c r="C39" t="s">
        <v>1045</v>
      </c>
      <c r="D39" t="s">
        <v>201</v>
      </c>
      <c r="E39" s="188" t="s">
        <v>1277</v>
      </c>
      <c r="F39" t="s">
        <v>661</v>
      </c>
      <c r="G39" t="s">
        <v>204</v>
      </c>
    </row>
    <row r="40" spans="2:7" x14ac:dyDescent="0.3">
      <c r="C40" t="s">
        <v>1046</v>
      </c>
      <c r="D40" t="s">
        <v>208</v>
      </c>
      <c r="E40" s="60" t="s">
        <v>984</v>
      </c>
      <c r="F40" t="s">
        <v>658</v>
      </c>
      <c r="G40" t="s">
        <v>203</v>
      </c>
    </row>
    <row r="41" spans="2:7" x14ac:dyDescent="0.3">
      <c r="C41" t="s">
        <v>1047</v>
      </c>
      <c r="D41" t="s">
        <v>247</v>
      </c>
      <c r="E41" t="s">
        <v>140</v>
      </c>
      <c r="F41" t="s">
        <v>660</v>
      </c>
      <c r="G41" s="57" t="s">
        <v>205</v>
      </c>
    </row>
    <row r="42" spans="2:7" x14ac:dyDescent="0.3">
      <c r="C42" t="s">
        <v>1048</v>
      </c>
      <c r="D42" t="s">
        <v>248</v>
      </c>
      <c r="E42" t="s">
        <v>138</v>
      </c>
      <c r="F42" t="s">
        <v>660</v>
      </c>
      <c r="G42" t="s">
        <v>206</v>
      </c>
    </row>
    <row r="43" spans="2:7" x14ac:dyDescent="0.3">
      <c r="C43" t="s">
        <v>1049</v>
      </c>
      <c r="D43" t="s">
        <v>249</v>
      </c>
      <c r="E43" t="s">
        <v>141</v>
      </c>
      <c r="F43" t="s">
        <v>660</v>
      </c>
      <c r="G43" t="s">
        <v>207</v>
      </c>
    </row>
    <row r="44" spans="2:7" x14ac:dyDescent="0.3">
      <c r="C44" t="s">
        <v>1050</v>
      </c>
      <c r="D44" t="s">
        <v>364</v>
      </c>
      <c r="E44" t="s">
        <v>142</v>
      </c>
      <c r="F44" t="s">
        <v>661</v>
      </c>
      <c r="G44" t="s">
        <v>209</v>
      </c>
    </row>
    <row r="45" spans="2:7" x14ac:dyDescent="0.3">
      <c r="B45" t="s">
        <v>959</v>
      </c>
      <c r="C45" t="s">
        <v>1051</v>
      </c>
      <c r="D45" t="s">
        <v>924</v>
      </c>
      <c r="E45" t="s">
        <v>144</v>
      </c>
      <c r="F45" t="s">
        <v>387</v>
      </c>
    </row>
    <row r="46" spans="2:7" x14ac:dyDescent="0.3">
      <c r="B46" t="s">
        <v>959</v>
      </c>
      <c r="C46" t="s">
        <v>1052</v>
      </c>
      <c r="D46" t="s">
        <v>925</v>
      </c>
      <c r="E46" t="s">
        <v>143</v>
      </c>
      <c r="F46" t="s">
        <v>387</v>
      </c>
    </row>
    <row r="47" spans="2:7" x14ac:dyDescent="0.3">
      <c r="B47" t="s">
        <v>959</v>
      </c>
      <c r="C47" t="s">
        <v>1053</v>
      </c>
      <c r="D47" t="s">
        <v>957</v>
      </c>
      <c r="E47" t="s">
        <v>956</v>
      </c>
      <c r="F47" t="s">
        <v>384</v>
      </c>
    </row>
    <row r="48" spans="2:7" x14ac:dyDescent="0.3">
      <c r="B48" s="46">
        <v>44090</v>
      </c>
      <c r="C48" t="s">
        <v>1054</v>
      </c>
      <c r="D48" t="s">
        <v>965</v>
      </c>
      <c r="E48" t="s">
        <v>969</v>
      </c>
      <c r="F48" t="s">
        <v>384</v>
      </c>
    </row>
    <row r="49" spans="2:6" x14ac:dyDescent="0.3">
      <c r="B49" s="46">
        <v>44090</v>
      </c>
      <c r="C49" t="s">
        <v>1055</v>
      </c>
      <c r="D49" t="s">
        <v>966</v>
      </c>
      <c r="E49" t="s">
        <v>968</v>
      </c>
      <c r="F49" t="s">
        <v>384</v>
      </c>
    </row>
    <row r="50" spans="2:6" ht="72" x14ac:dyDescent="0.3">
      <c r="B50" s="184">
        <v>44242</v>
      </c>
      <c r="C50" s="187" t="s">
        <v>1251</v>
      </c>
      <c r="D50" s="187" t="s">
        <v>1283</v>
      </c>
      <c r="E50" s="188" t="s">
        <v>1284</v>
      </c>
      <c r="F50" s="187" t="s">
        <v>658</v>
      </c>
    </row>
    <row r="51" spans="2:6" x14ac:dyDescent="0.3">
      <c r="B51" s="46">
        <v>44151</v>
      </c>
      <c r="C51" t="s">
        <v>1056</v>
      </c>
      <c r="D51" t="s">
        <v>1014</v>
      </c>
      <c r="E51" t="s">
        <v>1021</v>
      </c>
      <c r="F51" t="s">
        <v>661</v>
      </c>
    </row>
    <row r="52" spans="2:6" s="100" customFormat="1" x14ac:dyDescent="0.3">
      <c r="B52" s="150">
        <v>44151</v>
      </c>
      <c r="C52" s="100" t="s">
        <v>1057</v>
      </c>
      <c r="D52" s="100" t="s">
        <v>1022</v>
      </c>
      <c r="E52" s="100" t="s">
        <v>1019</v>
      </c>
      <c r="F52" s="100" t="s">
        <v>661</v>
      </c>
    </row>
    <row r="53" spans="2:6" s="100" customFormat="1" x14ac:dyDescent="0.3">
      <c r="B53" s="150">
        <v>44151</v>
      </c>
      <c r="C53" s="100" t="s">
        <v>1058</v>
      </c>
      <c r="D53" s="100" t="s">
        <v>1021</v>
      </c>
      <c r="E53" s="100" t="s">
        <v>1276</v>
      </c>
      <c r="F53" s="100" t="s">
        <v>661</v>
      </c>
    </row>
    <row r="54" spans="2:6" s="100" customFormat="1" x14ac:dyDescent="0.3">
      <c r="B54" s="150">
        <v>44151</v>
      </c>
      <c r="C54" s="100" t="s">
        <v>1059</v>
      </c>
      <c r="D54" s="100" t="s">
        <v>1020</v>
      </c>
      <c r="E54" s="100" t="s">
        <v>1118</v>
      </c>
      <c r="F54" s="100" t="s">
        <v>519</v>
      </c>
    </row>
    <row r="55" spans="2:6" s="100" customFormat="1" ht="28.8" x14ac:dyDescent="0.3">
      <c r="B55" s="150">
        <v>44151</v>
      </c>
      <c r="C55" s="100" t="s">
        <v>1060</v>
      </c>
      <c r="D55" s="100" t="s">
        <v>1019</v>
      </c>
      <c r="E55" s="60" t="s">
        <v>1281</v>
      </c>
      <c r="F55" s="100" t="s">
        <v>661</v>
      </c>
    </row>
    <row r="56" spans="2:6" s="100" customFormat="1" ht="28.8" x14ac:dyDescent="0.3">
      <c r="B56" s="150">
        <v>44151</v>
      </c>
      <c r="C56" s="100" t="s">
        <v>1061</v>
      </c>
      <c r="D56" s="100" t="s">
        <v>1023</v>
      </c>
      <c r="E56" s="60" t="s">
        <v>1282</v>
      </c>
      <c r="F56" s="100" t="s">
        <v>519</v>
      </c>
    </row>
    <row r="57" spans="2:6" s="100" customFormat="1" ht="43.2" x14ac:dyDescent="0.3">
      <c r="B57" s="150">
        <v>44151</v>
      </c>
      <c r="C57" s="100" t="s">
        <v>1062</v>
      </c>
      <c r="D57" s="100" t="s">
        <v>1017</v>
      </c>
      <c r="E57" s="60" t="s">
        <v>366</v>
      </c>
      <c r="F57" s="100" t="s">
        <v>661</v>
      </c>
    </row>
    <row r="58" spans="2:6" s="100" customFormat="1" ht="28.8" x14ac:dyDescent="0.3">
      <c r="B58" s="150">
        <v>44151</v>
      </c>
      <c r="C58" s="100" t="s">
        <v>1063</v>
      </c>
      <c r="D58" s="100" t="s">
        <v>1018</v>
      </c>
      <c r="E58" s="60" t="s">
        <v>1024</v>
      </c>
      <c r="F58" s="100" t="s">
        <v>519</v>
      </c>
    </row>
    <row r="59" spans="2:6" ht="28.8" x14ac:dyDescent="0.3">
      <c r="B59" s="190" t="s">
        <v>1252</v>
      </c>
      <c r="C59" t="s">
        <v>1074</v>
      </c>
      <c r="D59" s="29" t="s">
        <v>1072</v>
      </c>
      <c r="E59" t="s">
        <v>1279</v>
      </c>
      <c r="F59" s="100" t="s">
        <v>661</v>
      </c>
    </row>
    <row r="60" spans="2:6" ht="28.8" x14ac:dyDescent="0.3">
      <c r="B60" s="190" t="s">
        <v>1252</v>
      </c>
      <c r="C60" t="s">
        <v>1075</v>
      </c>
      <c r="D60" s="29" t="s">
        <v>1073</v>
      </c>
      <c r="E60" t="s">
        <v>1280</v>
      </c>
      <c r="F60" s="100" t="s">
        <v>519</v>
      </c>
    </row>
    <row r="61" spans="2:6" ht="28.8" x14ac:dyDescent="0.3">
      <c r="B61" s="190" t="s">
        <v>1252</v>
      </c>
      <c r="C61" t="s">
        <v>1076</v>
      </c>
      <c r="D61" s="29" t="s">
        <v>1087</v>
      </c>
      <c r="E61" t="s">
        <v>1088</v>
      </c>
    </row>
    <row r="62" spans="2:6" ht="57.6" x14ac:dyDescent="0.3">
      <c r="B62" s="190" t="s">
        <v>1252</v>
      </c>
      <c r="C62" t="s">
        <v>1086</v>
      </c>
      <c r="D62" s="29" t="s">
        <v>1071</v>
      </c>
      <c r="E62" s="11" t="s">
        <v>1078</v>
      </c>
      <c r="F62" t="s">
        <v>1077</v>
      </c>
    </row>
    <row r="63" spans="2:6" x14ac:dyDescent="0.3">
      <c r="B63" s="184">
        <v>44243</v>
      </c>
      <c r="C63" s="187" t="s">
        <v>1291</v>
      </c>
      <c r="D63" s="187" t="s">
        <v>247</v>
      </c>
      <c r="E63" s="187" t="s">
        <v>140</v>
      </c>
      <c r="F63" s="187" t="s">
        <v>660</v>
      </c>
    </row>
    <row r="64" spans="2:6" x14ac:dyDescent="0.3">
      <c r="B64" s="184">
        <v>44243</v>
      </c>
      <c r="C64" s="187" t="s">
        <v>1292</v>
      </c>
      <c r="D64" s="187" t="s">
        <v>248</v>
      </c>
      <c r="E64" s="187" t="s">
        <v>138</v>
      </c>
      <c r="F64" s="187" t="s">
        <v>660</v>
      </c>
    </row>
    <row r="65" spans="2:6" x14ac:dyDescent="0.3">
      <c r="B65" s="184">
        <v>44243</v>
      </c>
      <c r="C65" s="187" t="s">
        <v>1293</v>
      </c>
      <c r="D65" s="187" t="s">
        <v>249</v>
      </c>
      <c r="E65" s="187" t="s">
        <v>141</v>
      </c>
      <c r="F65" s="187" t="s">
        <v>660</v>
      </c>
    </row>
    <row r="66" spans="2:6" x14ac:dyDescent="0.3">
      <c r="B66" s="184">
        <v>44243</v>
      </c>
      <c r="C66" s="187" t="s">
        <v>1294</v>
      </c>
      <c r="D66" s="187" t="s">
        <v>1295</v>
      </c>
      <c r="E66" s="187" t="s">
        <v>142</v>
      </c>
      <c r="F66" s="187" t="s">
        <v>661</v>
      </c>
    </row>
  </sheetData>
  <phoneticPr fontId="28"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3F963-8803-40C1-8ECF-77AA6C29586A}">
  <sheetPr>
    <tabColor theme="4"/>
  </sheetPr>
  <dimension ref="A1:J83"/>
  <sheetViews>
    <sheetView topLeftCell="B1" zoomScale="85" zoomScaleNormal="85" workbookViewId="0">
      <pane ySplit="1" topLeftCell="A50" activePane="bottomLeft" state="frozen"/>
      <selection activeCell="B14" sqref="B14"/>
      <selection pane="bottomLeft" activeCell="C70" sqref="C70"/>
    </sheetView>
  </sheetViews>
  <sheetFormatPr baseColWidth="10" defaultRowHeight="14.4" x14ac:dyDescent="0.3"/>
  <cols>
    <col min="1" max="1" width="17.6640625" bestFit="1" customWidth="1"/>
    <col min="2" max="2" width="60.44140625" customWidth="1"/>
    <col min="3" max="3" width="23" customWidth="1"/>
    <col min="4" max="4" width="52.6640625" customWidth="1"/>
    <col min="5" max="5" width="67.21875" customWidth="1"/>
    <col min="6" max="6" width="52.6640625" customWidth="1"/>
    <col min="7" max="7" width="49.33203125" customWidth="1"/>
    <col min="8" max="8" width="27.44140625" customWidth="1"/>
    <col min="9" max="9" width="69.33203125" customWidth="1"/>
  </cols>
  <sheetData>
    <row r="1" spans="1:9" ht="46.2" x14ac:dyDescent="0.85">
      <c r="G1" s="20" t="s">
        <v>32</v>
      </c>
    </row>
    <row r="2" spans="1:9" ht="46.2" x14ac:dyDescent="0.85">
      <c r="D2" t="s">
        <v>19</v>
      </c>
      <c r="E2" s="15" t="s">
        <v>108</v>
      </c>
      <c r="G2" s="20"/>
    </row>
    <row r="3" spans="1:9" ht="46.2" x14ac:dyDescent="0.85">
      <c r="D3" t="s">
        <v>99</v>
      </c>
      <c r="E3" s="15" t="s">
        <v>107</v>
      </c>
      <c r="G3" s="20"/>
    </row>
    <row r="4" spans="1:9" ht="14.7" customHeight="1" x14ac:dyDescent="0.3">
      <c r="D4" t="s">
        <v>20</v>
      </c>
      <c r="E4" s="15" t="s">
        <v>123</v>
      </c>
    </row>
    <row r="5" spans="1:9" ht="14.7" customHeight="1" x14ac:dyDescent="0.3"/>
    <row r="7" spans="1:9" x14ac:dyDescent="0.3">
      <c r="A7" s="18" t="s">
        <v>113</v>
      </c>
      <c r="B7" s="18" t="s">
        <v>114</v>
      </c>
      <c r="C7" s="18" t="s">
        <v>112</v>
      </c>
      <c r="D7" s="18" t="s">
        <v>115</v>
      </c>
      <c r="E7" s="18" t="s">
        <v>95</v>
      </c>
      <c r="F7" s="18" t="s">
        <v>94</v>
      </c>
      <c r="G7" s="18" t="s">
        <v>96</v>
      </c>
      <c r="H7" s="18" t="s">
        <v>100</v>
      </c>
      <c r="I7" s="18" t="s">
        <v>101</v>
      </c>
    </row>
    <row r="8" spans="1:9" ht="216.75" customHeight="1" x14ac:dyDescent="0.3">
      <c r="A8" s="14" t="s">
        <v>32</v>
      </c>
      <c r="B8" s="31" t="s">
        <v>719</v>
      </c>
      <c r="C8" s="16" t="s">
        <v>681</v>
      </c>
      <c r="D8" s="16" t="s">
        <v>684</v>
      </c>
      <c r="E8" s="69" t="s">
        <v>93</v>
      </c>
      <c r="F8" s="188" t="s">
        <v>1399</v>
      </c>
      <c r="G8" s="69" t="s">
        <v>97</v>
      </c>
      <c r="H8" s="191" t="s">
        <v>1400</v>
      </c>
      <c r="I8" s="69" t="s">
        <v>102</v>
      </c>
    </row>
    <row r="9" spans="1:9" ht="165.6" customHeight="1" x14ac:dyDescent="0.3">
      <c r="A9" s="14"/>
      <c r="B9" s="31"/>
      <c r="C9" s="16"/>
      <c r="D9" s="16" t="s">
        <v>179</v>
      </c>
      <c r="E9" s="69" t="s">
        <v>98</v>
      </c>
      <c r="F9" s="16" t="s">
        <v>736</v>
      </c>
      <c r="G9" s="69"/>
      <c r="H9" s="16" t="s">
        <v>604</v>
      </c>
      <c r="I9" s="141" t="s">
        <v>641</v>
      </c>
    </row>
    <row r="10" spans="1:9" ht="100.8" x14ac:dyDescent="0.3">
      <c r="A10" s="14"/>
      <c r="B10" s="31"/>
      <c r="C10" s="14"/>
      <c r="D10" s="16" t="s">
        <v>721</v>
      </c>
      <c r="E10" s="141" t="s">
        <v>98</v>
      </c>
      <c r="F10" s="16" t="s">
        <v>737</v>
      </c>
      <c r="H10" s="16" t="s">
        <v>738</v>
      </c>
      <c r="I10" s="141" t="s">
        <v>178</v>
      </c>
    </row>
    <row r="11" spans="1:9" ht="75" customHeight="1" x14ac:dyDescent="0.3">
      <c r="A11" s="14"/>
      <c r="B11" s="144" t="s">
        <v>1009</v>
      </c>
      <c r="C11" s="145">
        <v>44095</v>
      </c>
      <c r="D11" s="58" t="s">
        <v>1008</v>
      </c>
      <c r="E11" s="77" t="s">
        <v>98</v>
      </c>
      <c r="F11" s="146" t="s">
        <v>187</v>
      </c>
      <c r="G11" s="100"/>
      <c r="H11" s="146" t="s">
        <v>188</v>
      </c>
      <c r="I11" s="77" t="s">
        <v>1007</v>
      </c>
    </row>
    <row r="12" spans="1:9" ht="43.2" x14ac:dyDescent="0.3">
      <c r="A12" s="14"/>
      <c r="B12" s="132"/>
      <c r="C12" s="133"/>
      <c r="D12" s="134" t="s">
        <v>190</v>
      </c>
      <c r="E12" s="135" t="s">
        <v>98</v>
      </c>
      <c r="F12" s="136" t="s">
        <v>192</v>
      </c>
      <c r="G12" s="137"/>
      <c r="H12" s="136" t="s">
        <v>193</v>
      </c>
      <c r="I12" s="135" t="s">
        <v>698</v>
      </c>
    </row>
    <row r="13" spans="1:9" ht="144" x14ac:dyDescent="0.3">
      <c r="A13" s="14"/>
      <c r="B13" s="31"/>
      <c r="C13" s="14"/>
      <c r="D13" s="43" t="s">
        <v>177</v>
      </c>
      <c r="E13" s="141" t="s">
        <v>118</v>
      </c>
      <c r="F13" s="11" t="s">
        <v>155</v>
      </c>
      <c r="G13" s="141"/>
      <c r="H13" s="43" t="s">
        <v>189</v>
      </c>
      <c r="I13" s="141" t="s">
        <v>992</v>
      </c>
    </row>
    <row r="14" spans="1:9" ht="100.8" x14ac:dyDescent="0.3">
      <c r="A14" s="14"/>
      <c r="B14" s="124" t="s">
        <v>1012</v>
      </c>
      <c r="C14" s="125">
        <v>44095</v>
      </c>
      <c r="D14" s="129" t="s">
        <v>180</v>
      </c>
      <c r="E14" s="127" t="s">
        <v>182</v>
      </c>
      <c r="F14" s="138" t="s">
        <v>1011</v>
      </c>
      <c r="G14" s="130"/>
      <c r="H14" s="129" t="s">
        <v>1010</v>
      </c>
      <c r="I14" s="131" t="s">
        <v>722</v>
      </c>
    </row>
    <row r="15" spans="1:9" ht="123" customHeight="1" x14ac:dyDescent="0.3">
      <c r="A15" s="14"/>
      <c r="B15" s="31"/>
      <c r="C15" s="14" t="s">
        <v>723</v>
      </c>
      <c r="D15" s="16" t="s">
        <v>183</v>
      </c>
      <c r="E15" s="141">
        <v>1</v>
      </c>
      <c r="F15" s="16" t="s">
        <v>194</v>
      </c>
      <c r="G15" s="23"/>
      <c r="H15" s="23"/>
      <c r="I15" s="23"/>
    </row>
    <row r="16" spans="1:9" ht="177" customHeight="1" x14ac:dyDescent="0.3">
      <c r="A16" s="14"/>
      <c r="B16" s="31"/>
      <c r="C16" s="14" t="s">
        <v>724</v>
      </c>
      <c r="D16" s="16" t="s">
        <v>184</v>
      </c>
      <c r="E16" s="141">
        <v>1</v>
      </c>
      <c r="F16" s="22" t="s">
        <v>951</v>
      </c>
      <c r="G16" s="24"/>
      <c r="H16" s="23"/>
      <c r="I16" s="23"/>
    </row>
    <row r="17" spans="1:10" ht="255.75" customHeight="1" x14ac:dyDescent="0.3">
      <c r="A17" s="14"/>
      <c r="B17" s="31"/>
      <c r="C17" s="14" t="s">
        <v>723</v>
      </c>
      <c r="D17" s="16" t="s">
        <v>185</v>
      </c>
      <c r="E17" s="141" t="s">
        <v>149</v>
      </c>
      <c r="F17" s="11" t="s">
        <v>195</v>
      </c>
      <c r="G17" s="23"/>
      <c r="H17" s="23"/>
      <c r="I17" s="23"/>
    </row>
    <row r="18" spans="1:10" ht="169.5" customHeight="1" x14ac:dyDescent="0.3">
      <c r="A18" s="14"/>
      <c r="B18" s="31"/>
      <c r="C18" s="14"/>
      <c r="D18" s="14" t="s">
        <v>186</v>
      </c>
      <c r="E18" s="69" t="s">
        <v>104</v>
      </c>
      <c r="F18" s="11" t="s">
        <v>199</v>
      </c>
      <c r="G18" s="23"/>
      <c r="H18" s="23"/>
      <c r="I18" s="23"/>
    </row>
    <row r="21" spans="1:10" x14ac:dyDescent="0.3">
      <c r="D21" s="61" t="s">
        <v>229</v>
      </c>
      <c r="E21" s="47" t="s">
        <v>228</v>
      </c>
      <c r="F21" s="47" t="s">
        <v>226</v>
      </c>
      <c r="G21" s="47" t="s">
        <v>227</v>
      </c>
      <c r="H21" s="47" t="s">
        <v>227</v>
      </c>
    </row>
    <row r="22" spans="1:10" x14ac:dyDescent="0.3">
      <c r="D22" s="63" t="s">
        <v>128</v>
      </c>
      <c r="E22" s="27" t="s">
        <v>135</v>
      </c>
      <c r="F22" t="s">
        <v>563</v>
      </c>
      <c r="G22" s="57" t="s">
        <v>135</v>
      </c>
      <c r="I22" s="57"/>
      <c r="J22" s="57"/>
    </row>
    <row r="23" spans="1:10" x14ac:dyDescent="0.3">
      <c r="D23" s="63" t="s">
        <v>129</v>
      </c>
      <c r="E23" t="s">
        <v>728</v>
      </c>
      <c r="F23" t="s">
        <v>563</v>
      </c>
      <c r="G23" s="57" t="s">
        <v>745</v>
      </c>
      <c r="H23" s="57"/>
      <c r="I23" s="57"/>
    </row>
    <row r="24" spans="1:10" x14ac:dyDescent="0.3">
      <c r="D24" s="63" t="s">
        <v>131</v>
      </c>
      <c r="E24" t="s">
        <v>367</v>
      </c>
      <c r="F24" t="s">
        <v>564</v>
      </c>
      <c r="G24" s="57" t="s">
        <v>611</v>
      </c>
      <c r="H24" s="57"/>
      <c r="I24" s="57"/>
      <c r="J24" s="46"/>
    </row>
    <row r="25" spans="1:10" x14ac:dyDescent="0.3">
      <c r="C25" s="46">
        <v>44200</v>
      </c>
      <c r="D25" s="173" t="s">
        <v>1110</v>
      </c>
      <c r="E25" s="172" t="s">
        <v>1111</v>
      </c>
      <c r="F25" s="172" t="s">
        <v>519</v>
      </c>
      <c r="G25" s="57"/>
      <c r="H25" s="57"/>
      <c r="I25" s="57"/>
      <c r="J25" s="46"/>
    </row>
    <row r="26" spans="1:10" x14ac:dyDescent="0.3">
      <c r="D26" s="63" t="s">
        <v>132</v>
      </c>
      <c r="E26" t="s">
        <v>137</v>
      </c>
      <c r="F26" t="s">
        <v>565</v>
      </c>
      <c r="G26" s="57" t="s">
        <v>631</v>
      </c>
      <c r="H26" s="57"/>
      <c r="I26" s="57"/>
      <c r="J26" s="57"/>
    </row>
    <row r="27" spans="1:10" x14ac:dyDescent="0.3">
      <c r="D27" s="29" t="s">
        <v>133</v>
      </c>
      <c r="E27" s="27" t="s">
        <v>32</v>
      </c>
      <c r="F27" t="s">
        <v>563</v>
      </c>
      <c r="G27" s="57" t="s">
        <v>32</v>
      </c>
      <c r="H27" s="57"/>
      <c r="I27" s="57"/>
      <c r="J27" s="57"/>
    </row>
    <row r="28" spans="1:10" x14ac:dyDescent="0.3">
      <c r="D28" s="63" t="s">
        <v>200</v>
      </c>
      <c r="E28" s="27" t="s">
        <v>33</v>
      </c>
      <c r="F28" t="s">
        <v>563</v>
      </c>
      <c r="G28" s="57" t="s">
        <v>612</v>
      </c>
      <c r="H28" s="57"/>
      <c r="I28" s="57"/>
    </row>
    <row r="29" spans="1:10" x14ac:dyDescent="0.3">
      <c r="D29" s="33" t="s">
        <v>725</v>
      </c>
      <c r="E29" s="29" t="s">
        <v>726</v>
      </c>
      <c r="F29" t="s">
        <v>563</v>
      </c>
      <c r="G29" s="57" t="s">
        <v>743</v>
      </c>
      <c r="H29" s="57"/>
      <c r="I29" s="57"/>
    </row>
    <row r="30" spans="1:10" x14ac:dyDescent="0.3">
      <c r="D30" s="33" t="s">
        <v>759</v>
      </c>
      <c r="E30" s="29" t="s">
        <v>727</v>
      </c>
      <c r="F30" t="s">
        <v>563</v>
      </c>
      <c r="G30" s="57"/>
      <c r="H30" s="57"/>
      <c r="I30" s="57"/>
    </row>
    <row r="31" spans="1:10" x14ac:dyDescent="0.3">
      <c r="D31" s="118" t="s">
        <v>733</v>
      </c>
      <c r="E31" s="87" t="s">
        <v>727</v>
      </c>
      <c r="F31" s="88" t="s">
        <v>563</v>
      </c>
      <c r="G31" s="89" t="s">
        <v>742</v>
      </c>
      <c r="H31" s="57"/>
      <c r="I31" s="57"/>
    </row>
    <row r="32" spans="1:10" x14ac:dyDescent="0.3">
      <c r="D32" s="33" t="s">
        <v>729</v>
      </c>
      <c r="E32" s="29" t="s">
        <v>605</v>
      </c>
      <c r="F32" t="s">
        <v>563</v>
      </c>
      <c r="G32" s="57" t="s">
        <v>340</v>
      </c>
      <c r="H32" s="57" t="s">
        <v>1285</v>
      </c>
      <c r="I32" s="57" t="s">
        <v>1286</v>
      </c>
    </row>
    <row r="33" spans="2:10" x14ac:dyDescent="0.3">
      <c r="D33" s="33" t="s">
        <v>730</v>
      </c>
      <c r="E33" s="71" t="s">
        <v>731</v>
      </c>
      <c r="F33" s="100" t="s">
        <v>563</v>
      </c>
      <c r="G33" s="117" t="s">
        <v>740</v>
      </c>
      <c r="H33" s="57"/>
      <c r="I33" s="57"/>
    </row>
    <row r="34" spans="2:10" x14ac:dyDescent="0.3">
      <c r="D34" s="111" t="s">
        <v>732</v>
      </c>
      <c r="E34" s="112" t="s">
        <v>734</v>
      </c>
      <c r="F34" s="113" t="s">
        <v>564</v>
      </c>
      <c r="G34" s="114" t="s">
        <v>744</v>
      </c>
      <c r="H34" s="57"/>
      <c r="I34" s="57"/>
    </row>
    <row r="35" spans="2:10" x14ac:dyDescent="0.3">
      <c r="D35" s="33" t="s">
        <v>735</v>
      </c>
      <c r="E35" s="29" t="s">
        <v>739</v>
      </c>
      <c r="F35" t="s">
        <v>563</v>
      </c>
      <c r="G35" s="57" t="s">
        <v>741</v>
      </c>
      <c r="H35" s="57"/>
      <c r="I35" s="57"/>
    </row>
    <row r="36" spans="2:10" s="100" customFormat="1" x14ac:dyDescent="0.3">
      <c r="C36" s="150">
        <v>44095</v>
      </c>
      <c r="D36" s="33" t="s">
        <v>971</v>
      </c>
      <c r="E36" s="71" t="s">
        <v>986</v>
      </c>
      <c r="F36" s="100" t="s">
        <v>563</v>
      </c>
      <c r="G36" s="117" t="s">
        <v>987</v>
      </c>
      <c r="H36" s="117"/>
      <c r="I36" s="117"/>
    </row>
    <row r="37" spans="2:10" s="100" customFormat="1" x14ac:dyDescent="0.3">
      <c r="C37" s="150">
        <v>44095</v>
      </c>
      <c r="D37" s="33" t="s">
        <v>973</v>
      </c>
      <c r="E37" s="71" t="s">
        <v>978</v>
      </c>
      <c r="F37" s="100" t="s">
        <v>564</v>
      </c>
      <c r="G37" s="117" t="s">
        <v>988</v>
      </c>
      <c r="H37" s="117"/>
      <c r="I37" s="117"/>
    </row>
    <row r="38" spans="2:10" s="100" customFormat="1" x14ac:dyDescent="0.3">
      <c r="B38" s="100" t="s">
        <v>990</v>
      </c>
      <c r="C38" s="150">
        <v>44095</v>
      </c>
      <c r="D38" s="33" t="s">
        <v>972</v>
      </c>
      <c r="E38" s="71" t="s">
        <v>727</v>
      </c>
      <c r="F38" s="100" t="s">
        <v>563</v>
      </c>
      <c r="G38" s="117" t="s">
        <v>742</v>
      </c>
      <c r="H38" s="117"/>
      <c r="I38" s="117"/>
    </row>
    <row r="39" spans="2:10" s="100" customFormat="1" x14ac:dyDescent="0.3">
      <c r="B39" s="100" t="s">
        <v>991</v>
      </c>
      <c r="C39" s="150">
        <v>44095</v>
      </c>
      <c r="D39" s="33" t="s">
        <v>974</v>
      </c>
      <c r="E39" s="71" t="s">
        <v>985</v>
      </c>
      <c r="F39" s="100" t="s">
        <v>564</v>
      </c>
      <c r="G39" s="117" t="s">
        <v>989</v>
      </c>
      <c r="H39" s="117"/>
      <c r="I39" s="117"/>
    </row>
    <row r="40" spans="2:10" x14ac:dyDescent="0.3">
      <c r="D40" s="63" t="s">
        <v>569</v>
      </c>
      <c r="E40" t="s">
        <v>570</v>
      </c>
      <c r="F40" t="s">
        <v>566</v>
      </c>
      <c r="G40" s="57" t="s">
        <v>204</v>
      </c>
      <c r="H40" s="57"/>
      <c r="I40" s="57"/>
    </row>
    <row r="41" spans="2:10" x14ac:dyDescent="0.3">
      <c r="D41" s="29" t="s">
        <v>571</v>
      </c>
      <c r="E41" t="s">
        <v>572</v>
      </c>
      <c r="F41" t="s">
        <v>566</v>
      </c>
      <c r="G41" s="57" t="s">
        <v>204</v>
      </c>
      <c r="H41" s="57"/>
      <c r="J41" s="57"/>
    </row>
    <row r="42" spans="2:10" x14ac:dyDescent="0.3">
      <c r="D42" s="29" t="s">
        <v>573</v>
      </c>
      <c r="E42" t="s">
        <v>574</v>
      </c>
      <c r="F42" t="s">
        <v>566</v>
      </c>
      <c r="G42" s="57" t="s">
        <v>204</v>
      </c>
      <c r="H42" s="57"/>
      <c r="J42" s="57"/>
    </row>
    <row r="43" spans="2:10" x14ac:dyDescent="0.3">
      <c r="D43" s="29" t="s">
        <v>596</v>
      </c>
      <c r="E43" t="s">
        <v>597</v>
      </c>
      <c r="F43" t="s">
        <v>567</v>
      </c>
      <c r="G43" s="57" t="s">
        <v>203</v>
      </c>
      <c r="H43" s="57"/>
      <c r="I43" s="57"/>
      <c r="J43" s="57"/>
    </row>
    <row r="44" spans="2:10" x14ac:dyDescent="0.3">
      <c r="D44" s="29" t="s">
        <v>1403</v>
      </c>
      <c r="E44" t="s">
        <v>575</v>
      </c>
      <c r="F44" t="s">
        <v>566</v>
      </c>
      <c r="G44" s="57" t="s">
        <v>632</v>
      </c>
      <c r="H44" s="117" t="s">
        <v>1287</v>
      </c>
      <c r="I44" s="117" t="s">
        <v>1288</v>
      </c>
      <c r="J44" s="57"/>
    </row>
    <row r="45" spans="2:10" ht="43.2" x14ac:dyDescent="0.3">
      <c r="C45" s="184">
        <v>44316</v>
      </c>
      <c r="D45" s="250" t="s">
        <v>1404</v>
      </c>
      <c r="E45" s="188" t="s">
        <v>1401</v>
      </c>
      <c r="F45" s="187"/>
      <c r="G45" s="193" t="s">
        <v>1402</v>
      </c>
      <c r="H45" s="117"/>
      <c r="I45" s="117"/>
      <c r="J45" s="57"/>
    </row>
    <row r="46" spans="2:10" ht="76.2" customHeight="1" x14ac:dyDescent="0.3">
      <c r="C46" s="249">
        <v>44243</v>
      </c>
      <c r="D46" s="151" t="s">
        <v>1296</v>
      </c>
      <c r="E46" s="60" t="s">
        <v>1303</v>
      </c>
      <c r="F46" s="100" t="s">
        <v>566</v>
      </c>
      <c r="G46" s="117" t="s">
        <v>204</v>
      </c>
      <c r="H46" s="117" t="s">
        <v>1287</v>
      </c>
      <c r="I46" s="117" t="s">
        <v>204</v>
      </c>
      <c r="J46" s="57"/>
    </row>
    <row r="47" spans="2:10" ht="72.599999999999994" customHeight="1" x14ac:dyDescent="0.3">
      <c r="C47" s="249" t="s">
        <v>1300</v>
      </c>
      <c r="D47" s="151" t="s">
        <v>1297</v>
      </c>
      <c r="E47" s="60" t="s">
        <v>1304</v>
      </c>
      <c r="F47" s="100" t="s">
        <v>566</v>
      </c>
      <c r="G47" s="117"/>
      <c r="H47" s="117"/>
      <c r="I47" s="117"/>
      <c r="J47" s="57"/>
    </row>
    <row r="48" spans="2:10" ht="67.8" customHeight="1" x14ac:dyDescent="0.3">
      <c r="C48" s="249">
        <v>44243</v>
      </c>
      <c r="D48" s="151" t="s">
        <v>1298</v>
      </c>
      <c r="E48" s="60" t="s">
        <v>1301</v>
      </c>
      <c r="F48" s="100" t="s">
        <v>566</v>
      </c>
      <c r="G48" s="117"/>
      <c r="H48" s="117"/>
      <c r="I48" s="117"/>
      <c r="J48" s="57"/>
    </row>
    <row r="49" spans="3:10" ht="69" customHeight="1" x14ac:dyDescent="0.3">
      <c r="C49" s="249">
        <v>44243</v>
      </c>
      <c r="D49" s="151" t="s">
        <v>1299</v>
      </c>
      <c r="E49" s="60" t="s">
        <v>1302</v>
      </c>
      <c r="F49" s="100" t="s">
        <v>566</v>
      </c>
      <c r="G49" s="117"/>
      <c r="H49" s="117"/>
      <c r="I49" s="117"/>
      <c r="J49" s="57"/>
    </row>
    <row r="50" spans="3:10" x14ac:dyDescent="0.3">
      <c r="D50" s="29" t="s">
        <v>369</v>
      </c>
      <c r="E50" t="s">
        <v>577</v>
      </c>
      <c r="F50" t="s">
        <v>566</v>
      </c>
      <c r="G50" s="57" t="s">
        <v>633</v>
      </c>
      <c r="H50" s="57"/>
      <c r="I50" s="57"/>
      <c r="J50" s="57"/>
    </row>
    <row r="51" spans="3:10" x14ac:dyDescent="0.3">
      <c r="D51" s="29" t="s">
        <v>708</v>
      </c>
      <c r="E51" t="s">
        <v>579</v>
      </c>
      <c r="F51" t="s">
        <v>566</v>
      </c>
      <c r="G51" s="57" t="s">
        <v>634</v>
      </c>
      <c r="H51" s="57"/>
      <c r="I51" s="57"/>
      <c r="J51" s="57"/>
    </row>
    <row r="52" spans="3:10" x14ac:dyDescent="0.3">
      <c r="D52" s="29" t="s">
        <v>580</v>
      </c>
      <c r="E52" t="s">
        <v>581</v>
      </c>
      <c r="F52" t="s">
        <v>566</v>
      </c>
      <c r="G52" s="57" t="s">
        <v>632</v>
      </c>
      <c r="H52" s="57"/>
      <c r="I52" s="57"/>
      <c r="J52" s="57"/>
    </row>
    <row r="53" spans="3:10" x14ac:dyDescent="0.3">
      <c r="D53" s="29" t="s">
        <v>372</v>
      </c>
      <c r="E53" t="s">
        <v>520</v>
      </c>
      <c r="F53" t="s">
        <v>566</v>
      </c>
      <c r="G53" s="57" t="s">
        <v>633</v>
      </c>
      <c r="H53" s="57"/>
      <c r="I53" s="57"/>
      <c r="J53" s="57"/>
    </row>
    <row r="54" spans="3:10" x14ac:dyDescent="0.3">
      <c r="D54" s="29" t="s">
        <v>582</v>
      </c>
      <c r="E54" t="s">
        <v>583</v>
      </c>
      <c r="F54" t="s">
        <v>566</v>
      </c>
      <c r="G54" s="57" t="s">
        <v>632</v>
      </c>
      <c r="H54" s="57"/>
      <c r="I54" s="57"/>
      <c r="J54" s="57"/>
    </row>
    <row r="55" spans="3:10" x14ac:dyDescent="0.3">
      <c r="D55" s="29" t="s">
        <v>247</v>
      </c>
      <c r="E55" t="s">
        <v>140</v>
      </c>
      <c r="F55" t="s">
        <v>563</v>
      </c>
      <c r="G55" s="57" t="s">
        <v>635</v>
      </c>
      <c r="H55" s="57" t="s">
        <v>205</v>
      </c>
      <c r="I55" s="57"/>
      <c r="J55" s="57"/>
    </row>
    <row r="56" spans="3:10" x14ac:dyDescent="0.3">
      <c r="D56" s="29" t="s">
        <v>248</v>
      </c>
      <c r="E56" t="s">
        <v>138</v>
      </c>
      <c r="F56" t="s">
        <v>563</v>
      </c>
      <c r="G56" s="57" t="s">
        <v>621</v>
      </c>
      <c r="H56" s="57" t="s">
        <v>627</v>
      </c>
      <c r="I56" s="57"/>
      <c r="J56" s="57"/>
    </row>
    <row r="57" spans="3:10" x14ac:dyDescent="0.3">
      <c r="D57" s="29" t="s">
        <v>249</v>
      </c>
      <c r="E57" t="s">
        <v>141</v>
      </c>
      <c r="F57" t="s">
        <v>563</v>
      </c>
      <c r="G57" s="57" t="s">
        <v>622</v>
      </c>
      <c r="H57" s="57" t="s">
        <v>628</v>
      </c>
      <c r="I57" s="57"/>
      <c r="J57" s="57"/>
    </row>
    <row r="58" spans="3:10" x14ac:dyDescent="0.3">
      <c r="D58" s="87" t="s">
        <v>250</v>
      </c>
      <c r="E58" s="88" t="s">
        <v>605</v>
      </c>
      <c r="F58" s="88" t="s">
        <v>568</v>
      </c>
      <c r="G58" s="89" t="s">
        <v>340</v>
      </c>
      <c r="H58" s="89" t="s">
        <v>340</v>
      </c>
      <c r="I58" s="57"/>
      <c r="J58" s="57"/>
    </row>
    <row r="59" spans="3:10" x14ac:dyDescent="0.3">
      <c r="D59" s="29" t="s">
        <v>598</v>
      </c>
      <c r="E59" t="s">
        <v>586</v>
      </c>
      <c r="F59" t="s">
        <v>566</v>
      </c>
      <c r="G59" s="57" t="s">
        <v>636</v>
      </c>
      <c r="H59" s="57" t="s">
        <v>639</v>
      </c>
      <c r="I59" s="57"/>
      <c r="J59" s="57"/>
    </row>
    <row r="60" spans="3:10" x14ac:dyDescent="0.3">
      <c r="D60" s="29" t="s">
        <v>599</v>
      </c>
      <c r="E60" t="s">
        <v>588</v>
      </c>
      <c r="F60" t="s">
        <v>566</v>
      </c>
      <c r="G60" s="57" t="s">
        <v>636</v>
      </c>
      <c r="H60" s="57" t="s">
        <v>639</v>
      </c>
      <c r="I60" s="57"/>
      <c r="J60" s="57"/>
    </row>
    <row r="61" spans="3:10" x14ac:dyDescent="0.3">
      <c r="D61" s="29" t="s">
        <v>600</v>
      </c>
      <c r="E61" t="s">
        <v>590</v>
      </c>
      <c r="F61" t="s">
        <v>566</v>
      </c>
      <c r="G61" s="57" t="s">
        <v>637</v>
      </c>
      <c r="H61" s="57" t="s">
        <v>640</v>
      </c>
      <c r="I61" s="57"/>
      <c r="J61" s="57"/>
    </row>
    <row r="62" spans="3:10" x14ac:dyDescent="0.3">
      <c r="D62" s="29" t="s">
        <v>601</v>
      </c>
      <c r="E62" t="s">
        <v>592</v>
      </c>
      <c r="F62" t="s">
        <v>566</v>
      </c>
      <c r="G62" s="57" t="s">
        <v>638</v>
      </c>
      <c r="H62" s="57" t="s">
        <v>637</v>
      </c>
      <c r="I62" s="57"/>
      <c r="J62" s="57"/>
    </row>
    <row r="63" spans="3:10" x14ac:dyDescent="0.3">
      <c r="D63" s="29" t="s">
        <v>602</v>
      </c>
      <c r="E63" t="s">
        <v>593</v>
      </c>
      <c r="F63" t="s">
        <v>566</v>
      </c>
      <c r="G63" s="57" t="s">
        <v>204</v>
      </c>
      <c r="H63" s="57" t="s">
        <v>204</v>
      </c>
      <c r="I63" s="57"/>
      <c r="J63" s="57"/>
    </row>
    <row r="64" spans="3:10" x14ac:dyDescent="0.3">
      <c r="D64" s="29" t="s">
        <v>603</v>
      </c>
      <c r="E64" t="s">
        <v>595</v>
      </c>
      <c r="F64" t="s">
        <v>566</v>
      </c>
      <c r="G64" s="57" t="s">
        <v>203</v>
      </c>
      <c r="H64" s="57" t="s">
        <v>203</v>
      </c>
      <c r="I64" s="57"/>
      <c r="J64" s="57"/>
    </row>
    <row r="65" spans="3:10" x14ac:dyDescent="0.3">
      <c r="C65" s="46">
        <v>43998</v>
      </c>
      <c r="D65" t="s">
        <v>924</v>
      </c>
      <c r="E65" t="s">
        <v>144</v>
      </c>
      <c r="F65" t="s">
        <v>387</v>
      </c>
    </row>
    <row r="66" spans="3:10" x14ac:dyDescent="0.3">
      <c r="C66" s="46">
        <v>43998</v>
      </c>
      <c r="D66" t="s">
        <v>925</v>
      </c>
      <c r="E66" t="s">
        <v>143</v>
      </c>
      <c r="F66" t="s">
        <v>387</v>
      </c>
    </row>
    <row r="67" spans="3:10" x14ac:dyDescent="0.3">
      <c r="C67" s="46">
        <v>43998</v>
      </c>
      <c r="D67" t="s">
        <v>957</v>
      </c>
      <c r="E67" t="s">
        <v>956</v>
      </c>
      <c r="F67" t="s">
        <v>384</v>
      </c>
    </row>
    <row r="68" spans="3:10" x14ac:dyDescent="0.3">
      <c r="C68" s="46">
        <v>44090</v>
      </c>
      <c r="D68" t="s">
        <v>965</v>
      </c>
      <c r="E68" t="s">
        <v>969</v>
      </c>
      <c r="F68" t="s">
        <v>384</v>
      </c>
      <c r="G68" s="57"/>
      <c r="H68" s="57"/>
      <c r="I68" s="57"/>
      <c r="J68" s="57"/>
    </row>
    <row r="69" spans="3:10" x14ac:dyDescent="0.3">
      <c r="C69" s="46">
        <v>44090</v>
      </c>
      <c r="D69" t="s">
        <v>966</v>
      </c>
      <c r="E69" t="s">
        <v>968</v>
      </c>
      <c r="F69" t="s">
        <v>384</v>
      </c>
      <c r="H69" s="57"/>
      <c r="I69" s="57"/>
      <c r="J69" s="57"/>
    </row>
    <row r="70" spans="3:10" ht="43.2" x14ac:dyDescent="0.3">
      <c r="C70" s="189" t="s">
        <v>1411</v>
      </c>
      <c r="D70" s="250" t="s">
        <v>1409</v>
      </c>
      <c r="E70" s="188" t="s">
        <v>1410</v>
      </c>
      <c r="F70" t="s">
        <v>384</v>
      </c>
      <c r="G70" t="s">
        <v>1215</v>
      </c>
      <c r="H70" s="57" t="s">
        <v>4</v>
      </c>
      <c r="I70" s="57"/>
      <c r="J70" s="57"/>
    </row>
    <row r="71" spans="3:10" x14ac:dyDescent="0.3">
      <c r="H71" s="57"/>
      <c r="I71" s="57"/>
      <c r="J71" s="57"/>
    </row>
    <row r="72" spans="3:10" x14ac:dyDescent="0.3">
      <c r="H72" s="57"/>
      <c r="I72" s="57"/>
      <c r="J72" s="57"/>
    </row>
    <row r="73" spans="3:10" x14ac:dyDescent="0.3">
      <c r="H73" s="57"/>
      <c r="I73" s="57"/>
      <c r="J73" s="57"/>
    </row>
    <row r="74" spans="3:10" x14ac:dyDescent="0.3">
      <c r="H74" s="57"/>
      <c r="I74" s="57"/>
      <c r="J74" s="57"/>
    </row>
    <row r="75" spans="3:10" x14ac:dyDescent="0.3">
      <c r="H75" s="57"/>
      <c r="I75" s="57"/>
    </row>
    <row r="76" spans="3:10" x14ac:dyDescent="0.3">
      <c r="H76" s="57"/>
      <c r="I76" s="57"/>
    </row>
    <row r="77" spans="3:10" x14ac:dyDescent="0.3">
      <c r="H77" s="57"/>
      <c r="I77" s="57"/>
      <c r="J77" s="57"/>
    </row>
    <row r="78" spans="3:10" x14ac:dyDescent="0.3">
      <c r="H78" s="57"/>
      <c r="I78" s="57"/>
      <c r="J78" s="57"/>
    </row>
    <row r="79" spans="3:10" x14ac:dyDescent="0.3">
      <c r="H79" s="57"/>
      <c r="I79" s="57"/>
      <c r="J79" s="57"/>
    </row>
    <row r="80" spans="3:10" x14ac:dyDescent="0.3">
      <c r="H80" s="57"/>
      <c r="I80" s="57"/>
      <c r="J80" s="57"/>
    </row>
    <row r="81" spans="8:10" x14ac:dyDescent="0.3">
      <c r="H81" s="57"/>
      <c r="I81" s="57"/>
      <c r="J81" s="57"/>
    </row>
    <row r="82" spans="8:10" x14ac:dyDescent="0.3">
      <c r="H82" s="57"/>
      <c r="I82" s="57"/>
      <c r="J82" s="57"/>
    </row>
    <row r="83" spans="8:10" x14ac:dyDescent="0.3">
      <c r="H83" s="57"/>
      <c r="I83" s="57"/>
      <c r="J83" s="5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767C7-52C6-4CF8-8773-89AF57432CFB}">
  <dimension ref="B2:G7"/>
  <sheetViews>
    <sheetView workbookViewId="0">
      <selection activeCell="C7" sqref="C7"/>
    </sheetView>
  </sheetViews>
  <sheetFormatPr baseColWidth="10" defaultRowHeight="14.4" x14ac:dyDescent="0.3"/>
  <cols>
    <col min="3" max="3" width="22.5546875" customWidth="1"/>
    <col min="4" max="4" width="18.6640625" bestFit="1" customWidth="1"/>
    <col min="5" max="5" width="18.6640625" customWidth="1"/>
    <col min="6" max="6" width="18.33203125" bestFit="1" customWidth="1"/>
  </cols>
  <sheetData>
    <row r="2" spans="2:7" ht="34.5" customHeight="1" x14ac:dyDescent="0.3">
      <c r="C2" s="11" t="s">
        <v>999</v>
      </c>
      <c r="D2" s="274" t="s">
        <v>1006</v>
      </c>
      <c r="E2" s="274"/>
      <c r="F2" s="274" t="s">
        <v>1005</v>
      </c>
      <c r="G2" s="274"/>
    </row>
    <row r="3" spans="2:7" ht="34.5" customHeight="1" x14ac:dyDescent="0.3">
      <c r="C3" s="11"/>
      <c r="D3" s="11" t="s">
        <v>1002</v>
      </c>
      <c r="E3" s="11" t="s">
        <v>1000</v>
      </c>
      <c r="F3" s="11" t="s">
        <v>1002</v>
      </c>
    </row>
    <row r="4" spans="2:7" x14ac:dyDescent="0.3">
      <c r="B4" t="s">
        <v>993</v>
      </c>
      <c r="C4" t="s">
        <v>994</v>
      </c>
      <c r="D4" s="119" t="s">
        <v>1003</v>
      </c>
      <c r="E4" s="119" t="s">
        <v>1001</v>
      </c>
      <c r="F4" s="120" t="s">
        <v>1004</v>
      </c>
    </row>
    <row r="5" spans="2:7" x14ac:dyDescent="0.3">
      <c r="C5" t="s">
        <v>996</v>
      </c>
      <c r="D5" s="120" t="s">
        <v>1004</v>
      </c>
      <c r="E5" s="119"/>
      <c r="F5" s="119" t="s">
        <v>1003</v>
      </c>
      <c r="G5" s="120" t="s">
        <v>995</v>
      </c>
    </row>
    <row r="6" spans="2:7" x14ac:dyDescent="0.3">
      <c r="C6" t="s">
        <v>998</v>
      </c>
      <c r="D6" s="119" t="s">
        <v>1003</v>
      </c>
      <c r="E6" s="119" t="s">
        <v>1001</v>
      </c>
      <c r="F6" s="119" t="s">
        <v>1003</v>
      </c>
      <c r="G6" s="120" t="s">
        <v>995</v>
      </c>
    </row>
    <row r="7" spans="2:7" x14ac:dyDescent="0.3">
      <c r="C7" t="s">
        <v>997</v>
      </c>
      <c r="D7" s="119" t="s">
        <v>1003</v>
      </c>
      <c r="E7" s="119" t="s">
        <v>1001</v>
      </c>
      <c r="F7" s="119" t="s">
        <v>1003</v>
      </c>
      <c r="G7" s="120" t="s">
        <v>995</v>
      </c>
    </row>
  </sheetData>
  <mergeCells count="2">
    <mergeCell ref="D2:E2"/>
    <mergeCell ref="F2:G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47"/>
  <sheetViews>
    <sheetView zoomScale="75" zoomScaleNormal="75" workbookViewId="0">
      <selection activeCell="C24" sqref="C24"/>
    </sheetView>
  </sheetViews>
  <sheetFormatPr baseColWidth="10" defaultRowHeight="14.4" x14ac:dyDescent="0.3"/>
  <cols>
    <col min="1" max="1" width="17.6640625" bestFit="1" customWidth="1"/>
    <col min="2" max="2" width="43.6640625" bestFit="1" customWidth="1"/>
    <col min="3" max="3" width="18.44140625" bestFit="1" customWidth="1"/>
    <col min="4" max="4" width="56" customWidth="1"/>
    <col min="5" max="5" width="73" customWidth="1"/>
    <col min="6" max="6" width="45" bestFit="1" customWidth="1"/>
    <col min="7" max="7" width="66.6640625" customWidth="1"/>
    <col min="8" max="9" width="32.33203125" customWidth="1"/>
    <col min="10" max="10" width="86.44140625" customWidth="1"/>
  </cols>
  <sheetData>
    <row r="1" spans="1:10" ht="63.6" customHeight="1" x14ac:dyDescent="0.3">
      <c r="G1" s="30" t="s">
        <v>36</v>
      </c>
    </row>
    <row r="2" spans="1:10" x14ac:dyDescent="0.3">
      <c r="D2" t="s">
        <v>19</v>
      </c>
      <c r="E2" s="15" t="s">
        <v>108</v>
      </c>
      <c r="F2" s="15"/>
    </row>
    <row r="3" spans="1:10" x14ac:dyDescent="0.3">
      <c r="D3" t="s">
        <v>99</v>
      </c>
      <c r="E3" s="15" t="s">
        <v>107</v>
      </c>
      <c r="F3" s="15"/>
    </row>
    <row r="4" spans="1:10" x14ac:dyDescent="0.3">
      <c r="B4" t="s">
        <v>36</v>
      </c>
      <c r="C4" t="s">
        <v>146</v>
      </c>
      <c r="D4" t="s">
        <v>20</v>
      </c>
      <c r="E4" s="15" t="s">
        <v>106</v>
      </c>
      <c r="F4" s="15"/>
    </row>
    <row r="7" spans="1:10" x14ac:dyDescent="0.3">
      <c r="A7" s="18" t="s">
        <v>113</v>
      </c>
      <c r="B7" s="18" t="s">
        <v>114</v>
      </c>
      <c r="C7" s="18" t="s">
        <v>112</v>
      </c>
      <c r="D7" s="18" t="s">
        <v>115</v>
      </c>
      <c r="E7" s="18" t="s">
        <v>95</v>
      </c>
      <c r="F7" s="18"/>
      <c r="G7" s="18" t="s">
        <v>94</v>
      </c>
      <c r="H7" s="18" t="s">
        <v>96</v>
      </c>
      <c r="I7" s="18" t="s">
        <v>100</v>
      </c>
      <c r="J7" s="18" t="s">
        <v>101</v>
      </c>
    </row>
    <row r="8" spans="1:10" s="33" customFormat="1" ht="44.7" customHeight="1" x14ac:dyDescent="0.3">
      <c r="A8" s="32"/>
      <c r="B8" s="32" t="s">
        <v>156</v>
      </c>
      <c r="C8" s="32"/>
      <c r="D8" s="72" t="s">
        <v>167</v>
      </c>
      <c r="E8" s="42" t="s">
        <v>147</v>
      </c>
      <c r="F8" s="42">
        <v>1</v>
      </c>
      <c r="G8" s="32" t="s">
        <v>170</v>
      </c>
      <c r="H8" s="32"/>
      <c r="I8" s="32"/>
      <c r="J8" s="32"/>
    </row>
    <row r="9" spans="1:10" ht="144" x14ac:dyDescent="0.3">
      <c r="A9" s="14" t="s">
        <v>56</v>
      </c>
      <c r="B9" s="31"/>
      <c r="C9" s="16"/>
      <c r="D9" s="43" t="s">
        <v>166</v>
      </c>
      <c r="E9" s="39" t="s">
        <v>93</v>
      </c>
      <c r="F9" s="39" t="s">
        <v>149</v>
      </c>
      <c r="G9" s="11" t="s">
        <v>970</v>
      </c>
      <c r="H9" t="s">
        <v>97</v>
      </c>
      <c r="I9" s="16" t="s">
        <v>960</v>
      </c>
      <c r="J9" t="s">
        <v>102</v>
      </c>
    </row>
    <row r="10" spans="1:10" ht="110.25" customHeight="1" x14ac:dyDescent="0.3">
      <c r="A10" s="14"/>
      <c r="B10" s="31"/>
      <c r="C10" s="16"/>
      <c r="D10" s="43" t="s">
        <v>880</v>
      </c>
      <c r="E10" s="69" t="s">
        <v>884</v>
      </c>
      <c r="F10" s="69" t="s">
        <v>883</v>
      </c>
      <c r="G10" s="11"/>
      <c r="I10" s="16" t="s">
        <v>193</v>
      </c>
      <c r="J10" s="11" t="s">
        <v>882</v>
      </c>
    </row>
    <row r="11" spans="1:10" ht="86.4" x14ac:dyDescent="0.3">
      <c r="A11" s="14"/>
      <c r="B11" s="31"/>
      <c r="C11" s="14"/>
      <c r="D11" s="43" t="s">
        <v>165</v>
      </c>
      <c r="E11" s="39" t="s">
        <v>885</v>
      </c>
      <c r="F11" s="39" t="s">
        <v>157</v>
      </c>
      <c r="G11" s="11" t="s">
        <v>643</v>
      </c>
      <c r="H11" s="11"/>
      <c r="I11" s="44" t="s">
        <v>153</v>
      </c>
      <c r="J11" s="11" t="s">
        <v>881</v>
      </c>
    </row>
    <row r="12" spans="1:10" ht="57.6" x14ac:dyDescent="0.3">
      <c r="A12" s="14"/>
      <c r="B12" s="31"/>
      <c r="C12" s="14"/>
      <c r="D12" s="43" t="s">
        <v>164</v>
      </c>
      <c r="E12" s="69" t="s">
        <v>885</v>
      </c>
      <c r="F12" s="39">
        <v>1</v>
      </c>
      <c r="G12" s="11" t="s">
        <v>148</v>
      </c>
      <c r="I12" s="16" t="s">
        <v>767</v>
      </c>
      <c r="J12" s="11" t="s">
        <v>879</v>
      </c>
    </row>
    <row r="13" spans="1:10" ht="72" x14ac:dyDescent="0.3">
      <c r="A13" s="14"/>
      <c r="B13" s="31"/>
      <c r="C13" s="14"/>
      <c r="D13" s="43" t="s">
        <v>163</v>
      </c>
      <c r="E13" s="39" t="s">
        <v>886</v>
      </c>
      <c r="F13" s="39" t="s">
        <v>766</v>
      </c>
      <c r="G13" s="11" t="s">
        <v>151</v>
      </c>
      <c r="I13" s="16" t="s">
        <v>161</v>
      </c>
      <c r="J13" s="11" t="s">
        <v>954</v>
      </c>
    </row>
    <row r="14" spans="1:10" ht="115.2" x14ac:dyDescent="0.3">
      <c r="A14" s="14"/>
      <c r="B14" s="31"/>
      <c r="C14" s="14"/>
      <c r="D14" s="43" t="s">
        <v>168</v>
      </c>
      <c r="E14" s="69" t="s">
        <v>886</v>
      </c>
      <c r="F14" s="39" t="s">
        <v>150</v>
      </c>
      <c r="G14" s="43" t="s">
        <v>169</v>
      </c>
      <c r="H14" s="45"/>
      <c r="I14" s="16" t="s">
        <v>162</v>
      </c>
      <c r="J14" s="11" t="s">
        <v>955</v>
      </c>
    </row>
    <row r="15" spans="1:10" ht="216" x14ac:dyDescent="0.3">
      <c r="A15" s="14"/>
      <c r="B15" s="31"/>
      <c r="C15" s="14"/>
      <c r="D15" s="70" t="s">
        <v>642</v>
      </c>
      <c r="G15" s="11" t="s">
        <v>888</v>
      </c>
      <c r="H15" s="25"/>
      <c r="I15" s="25"/>
      <c r="J15" s="25"/>
    </row>
    <row r="16" spans="1:10" ht="20.25" customHeight="1" x14ac:dyDescent="0.3">
      <c r="A16" s="14"/>
      <c r="B16" s="31"/>
      <c r="C16" s="14"/>
      <c r="D16" s="61" t="s">
        <v>229</v>
      </c>
      <c r="E16" s="47" t="s">
        <v>228</v>
      </c>
      <c r="F16" s="47" t="s">
        <v>226</v>
      </c>
      <c r="G16" s="47" t="s">
        <v>227</v>
      </c>
      <c r="H16" s="47" t="s">
        <v>227</v>
      </c>
      <c r="I16" s="67"/>
      <c r="J16" s="67"/>
    </row>
    <row r="17" spans="3:6" x14ac:dyDescent="0.3">
      <c r="D17" s="11" t="s">
        <v>128</v>
      </c>
      <c r="E17" s="27" t="s">
        <v>135</v>
      </c>
      <c r="F17" s="26" t="s">
        <v>648</v>
      </c>
    </row>
    <row r="18" spans="3:6" x14ac:dyDescent="0.3">
      <c r="D18" s="11" t="s">
        <v>129</v>
      </c>
      <c r="E18" t="s">
        <v>677</v>
      </c>
      <c r="F18" s="69" t="s">
        <v>648</v>
      </c>
    </row>
    <row r="19" spans="3:6" x14ac:dyDescent="0.3">
      <c r="D19" s="63" t="s">
        <v>132</v>
      </c>
      <c r="E19" t="s">
        <v>137</v>
      </c>
      <c r="F19" s="69" t="s">
        <v>386</v>
      </c>
    </row>
    <row r="20" spans="3:6" x14ac:dyDescent="0.3">
      <c r="D20" s="11" t="s">
        <v>133</v>
      </c>
      <c r="E20" s="27" t="s">
        <v>36</v>
      </c>
      <c r="F20" s="69" t="s">
        <v>384</v>
      </c>
    </row>
    <row r="21" spans="3:6" x14ac:dyDescent="0.3">
      <c r="D21" s="11" t="s">
        <v>130</v>
      </c>
      <c r="E21" t="s">
        <v>678</v>
      </c>
      <c r="F21" s="69" t="s">
        <v>384</v>
      </c>
    </row>
    <row r="22" spans="3:6" x14ac:dyDescent="0.3">
      <c r="D22" s="11" t="s">
        <v>131</v>
      </c>
      <c r="E22" t="s">
        <v>172</v>
      </c>
      <c r="F22" s="69" t="s">
        <v>519</v>
      </c>
    </row>
    <row r="23" spans="3:6" x14ac:dyDescent="0.3">
      <c r="C23" s="46">
        <v>44200</v>
      </c>
      <c r="D23" s="173" t="s">
        <v>1110</v>
      </c>
      <c r="E23" s="172" t="s">
        <v>1111</v>
      </c>
      <c r="F23" s="172" t="s">
        <v>519</v>
      </c>
    </row>
    <row r="24" spans="3:6" x14ac:dyDescent="0.3">
      <c r="D24" t="s">
        <v>200</v>
      </c>
      <c r="E24" s="27" t="s">
        <v>662</v>
      </c>
      <c r="F24" s="69" t="s">
        <v>384</v>
      </c>
    </row>
    <row r="25" spans="3:6" ht="13.5" customHeight="1" x14ac:dyDescent="0.3">
      <c r="D25" t="s">
        <v>134</v>
      </c>
      <c r="E25" s="27" t="s">
        <v>152</v>
      </c>
      <c r="F25" s="69" t="s">
        <v>384</v>
      </c>
    </row>
    <row r="26" spans="3:6" ht="13.5" customHeight="1" x14ac:dyDescent="0.3">
      <c r="D26" s="11" t="s">
        <v>887</v>
      </c>
      <c r="E26" s="27" t="s">
        <v>891</v>
      </c>
      <c r="F26" s="69" t="s">
        <v>384</v>
      </c>
    </row>
    <row r="27" spans="3:6" x14ac:dyDescent="0.3">
      <c r="D27" t="s">
        <v>707</v>
      </c>
      <c r="E27" s="29" t="s">
        <v>171</v>
      </c>
      <c r="F27" s="69" t="s">
        <v>387</v>
      </c>
    </row>
    <row r="28" spans="3:6" x14ac:dyDescent="0.3">
      <c r="D28" t="s">
        <v>664</v>
      </c>
      <c r="E28" s="29" t="s">
        <v>175</v>
      </c>
      <c r="F28" s="69" t="s">
        <v>387</v>
      </c>
    </row>
    <row r="29" spans="3:6" x14ac:dyDescent="0.3">
      <c r="D29" t="s">
        <v>663</v>
      </c>
      <c r="E29" s="29" t="s">
        <v>890</v>
      </c>
      <c r="F29" s="69" t="s">
        <v>387</v>
      </c>
    </row>
    <row r="30" spans="3:6" x14ac:dyDescent="0.3">
      <c r="D30" t="s">
        <v>652</v>
      </c>
      <c r="E30" s="29" t="s">
        <v>176</v>
      </c>
      <c r="F30" s="69" t="s">
        <v>653</v>
      </c>
    </row>
    <row r="31" spans="3:6" ht="13.5" customHeight="1" x14ac:dyDescent="0.3">
      <c r="D31" s="11" t="s">
        <v>692</v>
      </c>
      <c r="E31" s="29" t="s">
        <v>695</v>
      </c>
      <c r="F31" s="69" t="s">
        <v>387</v>
      </c>
    </row>
    <row r="32" spans="3:6" ht="113.25" customHeight="1" x14ac:dyDescent="0.3">
      <c r="D32" s="11" t="s">
        <v>666</v>
      </c>
      <c r="E32" s="63" t="s">
        <v>696</v>
      </c>
      <c r="F32" s="69" t="s">
        <v>388</v>
      </c>
    </row>
    <row r="33" spans="3:6" ht="23.7" customHeight="1" x14ac:dyDescent="0.3">
      <c r="D33" s="11" t="s">
        <v>693</v>
      </c>
      <c r="E33" s="63" t="s">
        <v>694</v>
      </c>
      <c r="F33" s="69" t="s">
        <v>387</v>
      </c>
    </row>
    <row r="34" spans="3:6" ht="86.4" x14ac:dyDescent="0.3">
      <c r="D34" s="11" t="s">
        <v>667</v>
      </c>
      <c r="E34" s="63" t="s">
        <v>665</v>
      </c>
      <c r="F34" s="69" t="s">
        <v>388</v>
      </c>
    </row>
    <row r="35" spans="3:6" ht="86.4" x14ac:dyDescent="0.3">
      <c r="D35" s="11" t="s">
        <v>208</v>
      </c>
      <c r="E35" s="63" t="s">
        <v>654</v>
      </c>
      <c r="F35" s="69" t="s">
        <v>388</v>
      </c>
    </row>
    <row r="36" spans="3:6" x14ac:dyDescent="0.3">
      <c r="D36" t="s">
        <v>247</v>
      </c>
      <c r="E36" t="s">
        <v>140</v>
      </c>
      <c r="F36" s="69" t="s">
        <v>384</v>
      </c>
    </row>
    <row r="37" spans="3:6" x14ac:dyDescent="0.3">
      <c r="D37" t="s">
        <v>248</v>
      </c>
      <c r="E37" t="s">
        <v>138</v>
      </c>
      <c r="F37" s="69" t="s">
        <v>384</v>
      </c>
    </row>
    <row r="38" spans="3:6" x14ac:dyDescent="0.3">
      <c r="D38" t="s">
        <v>249</v>
      </c>
      <c r="E38" t="s">
        <v>141</v>
      </c>
      <c r="F38" s="69" t="s">
        <v>384</v>
      </c>
    </row>
    <row r="39" spans="3:6" x14ac:dyDescent="0.3">
      <c r="D39" t="s">
        <v>651</v>
      </c>
      <c r="E39" t="s">
        <v>679</v>
      </c>
      <c r="F39" s="69" t="s">
        <v>384</v>
      </c>
    </row>
    <row r="40" spans="3:6" x14ac:dyDescent="0.3">
      <c r="D40" t="s">
        <v>668</v>
      </c>
      <c r="E40" t="s">
        <v>173</v>
      </c>
      <c r="F40" s="69" t="s">
        <v>387</v>
      </c>
    </row>
    <row r="41" spans="3:6" x14ac:dyDescent="0.3">
      <c r="D41" t="s">
        <v>649</v>
      </c>
      <c r="E41" t="s">
        <v>889</v>
      </c>
      <c r="F41" s="69" t="s">
        <v>387</v>
      </c>
    </row>
    <row r="42" spans="3:6" x14ac:dyDescent="0.3">
      <c r="D42" t="s">
        <v>650</v>
      </c>
      <c r="E42" t="s">
        <v>174</v>
      </c>
      <c r="F42" s="69" t="s">
        <v>653</v>
      </c>
    </row>
    <row r="43" spans="3:6" x14ac:dyDescent="0.3">
      <c r="C43" t="s">
        <v>959</v>
      </c>
      <c r="D43" t="s">
        <v>924</v>
      </c>
      <c r="E43" t="s">
        <v>144</v>
      </c>
      <c r="F43" t="s">
        <v>387</v>
      </c>
    </row>
    <row r="44" spans="3:6" x14ac:dyDescent="0.3">
      <c r="C44" t="s">
        <v>959</v>
      </c>
      <c r="D44" t="s">
        <v>925</v>
      </c>
      <c r="E44" t="s">
        <v>143</v>
      </c>
      <c r="F44" t="s">
        <v>387</v>
      </c>
    </row>
    <row r="45" spans="3:6" x14ac:dyDescent="0.3">
      <c r="C45" t="s">
        <v>959</v>
      </c>
      <c r="D45" t="s">
        <v>957</v>
      </c>
      <c r="E45" t="s">
        <v>956</v>
      </c>
      <c r="F45" t="s">
        <v>384</v>
      </c>
    </row>
    <row r="46" spans="3:6" x14ac:dyDescent="0.3">
      <c r="C46" s="46">
        <v>44090</v>
      </c>
      <c r="D46" t="s">
        <v>965</v>
      </c>
      <c r="E46" t="s">
        <v>969</v>
      </c>
      <c r="F46" t="s">
        <v>384</v>
      </c>
    </row>
    <row r="47" spans="3:6" x14ac:dyDescent="0.3">
      <c r="C47" s="46">
        <v>44090</v>
      </c>
      <c r="D47" t="s">
        <v>966</v>
      </c>
      <c r="E47" t="s">
        <v>968</v>
      </c>
      <c r="F47" t="s">
        <v>384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20</vt:i4>
      </vt:variant>
    </vt:vector>
  </HeadingPairs>
  <TitlesOfParts>
    <vt:vector size="20" baseType="lpstr">
      <vt:lpstr>Versionning</vt:lpstr>
      <vt:lpstr>CASHOUT</vt:lpstr>
      <vt:lpstr>A</vt:lpstr>
      <vt:lpstr>B</vt:lpstr>
      <vt:lpstr>C</vt:lpstr>
      <vt:lpstr>DHJ</vt:lpstr>
      <vt:lpstr>E post VMC</vt:lpstr>
      <vt:lpstr>E annexe</vt:lpstr>
      <vt:lpstr>F</vt:lpstr>
      <vt:lpstr>G</vt:lpstr>
      <vt:lpstr>I</vt:lpstr>
      <vt:lpstr>K</vt:lpstr>
      <vt:lpstr>L</vt:lpstr>
      <vt:lpstr>L_Details</vt:lpstr>
      <vt:lpstr>M_frais_trim_bnpp</vt:lpstr>
      <vt:lpstr>M_Details</vt:lpstr>
      <vt:lpstr>old_E</vt:lpstr>
      <vt:lpstr>Feuil1</vt:lpstr>
      <vt:lpstr>Feuil2</vt:lpstr>
      <vt:lpstr>Feuil3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Remi</dc:creator>
  <cp:lastModifiedBy>Remi NEVERS</cp:lastModifiedBy>
  <dcterms:created xsi:type="dcterms:W3CDTF">2019-07-23T15:19:05Z</dcterms:created>
  <dcterms:modified xsi:type="dcterms:W3CDTF">2021-06-30T14:54:13Z</dcterms:modified>
</cp:coreProperties>
</file>