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mc:AlternateContent xmlns:mc="http://schemas.openxmlformats.org/markup-compatibility/2006">
    <mc:Choice Requires="x15">
      <x15ac:absPath xmlns:x15ac="http://schemas.microsoft.com/office/spreadsheetml/2010/11/ac" url="\\fileserver\Conix\Partage libre\Monext\22_Documentation Puit\TRAITEMENTS HORIZONTAUX\CEGID\"/>
    </mc:Choice>
  </mc:AlternateContent>
  <xr:revisionPtr revIDLastSave="0" documentId="13_ncr:1_{27CC9309-153D-4A6B-B7F4-FF54BFFD2B4E}" xr6:coauthVersionLast="47" xr6:coauthVersionMax="47" xr10:uidLastSave="{00000000-0000-0000-0000-000000000000}"/>
  <bookViews>
    <workbookView xWindow="-108" yWindow="-108" windowWidth="23256" windowHeight="12576" tabRatio="973" xr2:uid="{00000000-000D-0000-FFFF-FFFF00000000}"/>
  </bookViews>
  <sheets>
    <sheet name="Versionning" sheetId="16" r:id="rId1"/>
    <sheet name="Transco Puits_CEGID" sheetId="25" r:id="rId2"/>
    <sheet name="PREAMBULE" sheetId="10" r:id="rId3"/>
    <sheet name="TRANSACTIONS" sheetId="9" r:id="rId4"/>
    <sheet name="COMMISSIONS" sheetId="21" r:id="rId5"/>
    <sheet name="COUV_REGLMT" sheetId="18" r:id="rId6"/>
    <sheet name="TRANSACTIONS VI MC" sheetId="28" r:id="rId7"/>
    <sheet name="No_Piece_Exception" sheetId="34" state="hidden" r:id="rId8"/>
    <sheet name="IMPAYES ET FRAIS BNP" sheetId="31" r:id="rId9"/>
    <sheet name="PRV MENSUEL BNP" sheetId="29" r:id="rId10"/>
    <sheet name="VIR TRANSAC BNP ARK" sheetId="32" r:id="rId11"/>
    <sheet name="COM VMC BNPP" sheetId="33" r:id="rId12"/>
    <sheet name="IMPAYES" sheetId="11" r:id="rId13"/>
    <sheet name="VIR_SORTANT" sheetId="13" r:id="rId14"/>
    <sheet name="FRAIS_REJET_CB" sheetId="14" r:id="rId15"/>
    <sheet name="CREANCE_SUSPENS" sheetId="15" r:id="rId16"/>
    <sheet name="VIR_ENTRANT" sheetId="26" r:id="rId17"/>
    <sheet name="TRANS CP à CP" sheetId="35" r:id="rId18"/>
    <sheet name="SOLDE_ET_CREANCE" sheetId="12" r:id="rId19"/>
    <sheet name="COM BNP V1" sheetId="30" r:id="rId20"/>
    <sheet name="TRANSAC_TEST_1701" sheetId="20" state="hidden" r:id="rId21"/>
    <sheet name="TRANSAC_TEST" sheetId="19" state="hidden" r:id="rId22"/>
    <sheet name="VIR_SORTANT_200205" sheetId="24" state="hidden" r:id="rId23"/>
    <sheet name="COMMISSIONS_1701" sheetId="17" state="hidden" r:id="rId24"/>
    <sheet name="TRA" sheetId="3" state="hidden" r:id="rId25"/>
  </sheets>
  <definedNames>
    <definedName name="_xlnm._FilterDatabase" localSheetId="7" hidden="1">No_Piece_Exception!$A$1:$E$10</definedName>
  </definedNames>
  <calcPr calcId="191029"/>
</workbook>
</file>

<file path=xl/calcChain.xml><?xml version="1.0" encoding="utf-8"?>
<calcChain xmlns="http://schemas.openxmlformats.org/spreadsheetml/2006/main">
  <c r="H30" i="31" l="1"/>
  <c r="L2" i="21"/>
  <c r="K2" i="21"/>
  <c r="I2" i="21"/>
  <c r="H2" i="21"/>
  <c r="D51" i="35"/>
  <c r="E51" i="35" l="1"/>
  <c r="F30" i="21"/>
  <c r="H36" i="31" l="1"/>
  <c r="H34" i="31"/>
  <c r="H32" i="31"/>
  <c r="H10" i="31"/>
  <c r="E2" i="29" l="1"/>
  <c r="D2" i="29"/>
  <c r="I3" i="32" l="1"/>
  <c r="J3" i="32"/>
  <c r="K3" i="32"/>
  <c r="H3" i="32"/>
  <c r="D2" i="32"/>
  <c r="F36" i="21" l="1"/>
  <c r="F34" i="21"/>
  <c r="F32" i="21"/>
  <c r="F10" i="21"/>
  <c r="D10" i="21"/>
  <c r="E50" i="32" l="1"/>
  <c r="F50" i="32"/>
  <c r="G50" i="32"/>
  <c r="E2" i="32"/>
  <c r="F2" i="32"/>
  <c r="G2" i="32"/>
  <c r="D50" i="32"/>
  <c r="E50" i="33"/>
  <c r="F50" i="33"/>
  <c r="G50" i="33"/>
  <c r="H50" i="33"/>
  <c r="I50" i="33"/>
  <c r="J50" i="33"/>
  <c r="D50" i="33"/>
  <c r="E2" i="33"/>
  <c r="F2" i="33"/>
  <c r="G2" i="33"/>
  <c r="H2" i="33"/>
  <c r="I2" i="33"/>
  <c r="J2" i="33"/>
  <c r="D2" i="33"/>
  <c r="J36" i="33" l="1"/>
  <c r="J34" i="33"/>
  <c r="J32" i="33"/>
  <c r="J30" i="33"/>
  <c r="H36" i="33"/>
  <c r="H34" i="33"/>
  <c r="H32" i="33"/>
  <c r="H30" i="33"/>
  <c r="F36" i="33"/>
  <c r="F34" i="33"/>
  <c r="F32" i="33"/>
  <c r="F30" i="33"/>
  <c r="J12" i="33"/>
  <c r="H12" i="33"/>
  <c r="F12" i="33"/>
  <c r="J41" i="33"/>
  <c r="I41" i="33" l="1"/>
  <c r="D41" i="33"/>
  <c r="C38" i="33"/>
  <c r="E10" i="31"/>
  <c r="G41" i="32" l="1"/>
  <c r="D41" i="32"/>
  <c r="C38" i="32"/>
  <c r="I10" i="31" l="1"/>
  <c r="G10" i="31"/>
  <c r="D10" i="31"/>
  <c r="H51" i="31" l="1"/>
  <c r="D51" i="31"/>
  <c r="E41" i="29"/>
  <c r="D41" i="29"/>
  <c r="E54" i="30" l="1"/>
  <c r="G36" i="11" l="1"/>
  <c r="G34" i="11"/>
  <c r="G32" i="11"/>
  <c r="G30" i="11"/>
  <c r="G12" i="11"/>
  <c r="E54" i="29" l="1"/>
  <c r="E51" i="28"/>
  <c r="H30" i="9" l="1"/>
  <c r="H32" i="9"/>
  <c r="H34" i="9"/>
  <c r="H36" i="9"/>
  <c r="G12" i="9" l="1"/>
  <c r="E36" i="14" l="1"/>
  <c r="E34" i="14"/>
  <c r="E32" i="14"/>
  <c r="E30" i="14"/>
  <c r="I20" i="26" l="1"/>
  <c r="H20" i="26"/>
  <c r="G20" i="26"/>
  <c r="E51" i="24" l="1"/>
  <c r="D51" i="24"/>
  <c r="G47" i="24"/>
  <c r="G46" i="24"/>
  <c r="E45" i="24"/>
  <c r="D45" i="24"/>
  <c r="C45" i="24"/>
  <c r="E44" i="24"/>
  <c r="D44" i="24"/>
  <c r="C44" i="24"/>
  <c r="W35" i="24"/>
  <c r="X35" i="24" s="1"/>
  <c r="W34" i="24"/>
  <c r="X34" i="24" s="1"/>
  <c r="B31" i="24"/>
  <c r="C31" i="24" s="1"/>
  <c r="D31" i="24" s="1"/>
  <c r="E31" i="24" s="1"/>
  <c r="F31" i="24" s="1"/>
  <c r="G31" i="24" s="1"/>
  <c r="H31" i="24" s="1"/>
  <c r="I31" i="24" s="1"/>
  <c r="J31" i="24" s="1"/>
  <c r="K31" i="24" s="1"/>
  <c r="L31" i="24" s="1"/>
  <c r="M31" i="24" s="1"/>
  <c r="N31" i="24" s="1"/>
  <c r="O31" i="24" s="1"/>
  <c r="P31" i="24" s="1"/>
  <c r="Q31" i="24" s="1"/>
  <c r="R31" i="24" s="1"/>
  <c r="S31" i="24" s="1"/>
  <c r="T31" i="24" s="1"/>
  <c r="U31" i="24" s="1"/>
  <c r="V31" i="24" s="1"/>
  <c r="G44" i="24" l="1"/>
  <c r="G45" i="24"/>
  <c r="J51" i="24"/>
  <c r="W34" i="20"/>
  <c r="X34" i="20" s="1"/>
  <c r="W35" i="20"/>
  <c r="X35" i="20" s="1"/>
  <c r="C44" i="20"/>
  <c r="D44" i="20"/>
  <c r="C45" i="20"/>
  <c r="D45" i="20"/>
  <c r="D51" i="20"/>
  <c r="G47" i="20" l="1"/>
  <c r="G46" i="20"/>
  <c r="W36" i="20"/>
  <c r="W37" i="20"/>
  <c r="E51" i="20" l="1"/>
  <c r="G66" i="17"/>
  <c r="G67" i="17"/>
  <c r="G68" i="17"/>
  <c r="G69" i="17"/>
  <c r="M36" i="17"/>
  <c r="M37" i="17"/>
  <c r="M32" i="17"/>
  <c r="I36" i="17"/>
  <c r="D33" i="17"/>
  <c r="E33" i="17" s="1"/>
  <c r="I33" i="17" s="1"/>
  <c r="W63" i="17"/>
  <c r="X63" i="17" s="1"/>
  <c r="W60" i="17"/>
  <c r="X60" i="17" s="1"/>
  <c r="W61" i="17"/>
  <c r="X61" i="17" s="1"/>
  <c r="W62" i="17"/>
  <c r="X62" i="17" s="1"/>
  <c r="W59" i="17"/>
  <c r="J72" i="17"/>
  <c r="W58" i="17"/>
  <c r="X58" i="17" s="1"/>
  <c r="B55" i="17"/>
  <c r="C55" i="17" s="1"/>
  <c r="D55" i="17" s="1"/>
  <c r="E55" i="17" s="1"/>
  <c r="F55" i="17" s="1"/>
  <c r="G55" i="17" s="1"/>
  <c r="H55" i="17" s="1"/>
  <c r="I55" i="17" s="1"/>
  <c r="J55" i="17" s="1"/>
  <c r="K55" i="17" s="1"/>
  <c r="L55" i="17" s="1"/>
  <c r="M55" i="17" s="1"/>
  <c r="N55" i="17" s="1"/>
  <c r="O55" i="17" s="1"/>
  <c r="P55" i="17" s="1"/>
  <c r="Q55" i="17" s="1"/>
  <c r="R55" i="17" s="1"/>
  <c r="S55" i="17" s="1"/>
  <c r="T55" i="17" s="1"/>
  <c r="U55" i="17" s="1"/>
  <c r="V55" i="17" s="1"/>
  <c r="D48" i="17"/>
  <c r="D45" i="17"/>
  <c r="D34" i="17"/>
  <c r="D46" i="17" s="1"/>
  <c r="I37" i="17"/>
  <c r="I32" i="17"/>
  <c r="D51" i="21"/>
  <c r="E45" i="20"/>
  <c r="E44" i="20"/>
  <c r="B31" i="20"/>
  <c r="C31" i="20" s="1"/>
  <c r="D31" i="20" s="1"/>
  <c r="E31" i="20" s="1"/>
  <c r="F31" i="20" s="1"/>
  <c r="G31" i="20" s="1"/>
  <c r="H31" i="20" s="1"/>
  <c r="I31" i="20" s="1"/>
  <c r="J31" i="20" s="1"/>
  <c r="K31" i="20" s="1"/>
  <c r="L31" i="20" s="1"/>
  <c r="M31" i="20" s="1"/>
  <c r="N31" i="20" s="1"/>
  <c r="O31" i="20" s="1"/>
  <c r="P31" i="20" s="1"/>
  <c r="Q31" i="20" s="1"/>
  <c r="R31" i="20" s="1"/>
  <c r="S31" i="20" s="1"/>
  <c r="T31" i="20" s="1"/>
  <c r="U31" i="20" s="1"/>
  <c r="V31" i="20" s="1"/>
  <c r="M33" i="17" l="1"/>
  <c r="J51" i="20"/>
  <c r="G44" i="20"/>
  <c r="G45" i="20"/>
  <c r="X59" i="17"/>
  <c r="E34" i="17"/>
  <c r="B31" i="19"/>
  <c r="C31" i="19" s="1"/>
  <c r="D31" i="19" s="1"/>
  <c r="E31" i="19" s="1"/>
  <c r="F31" i="19" s="1"/>
  <c r="G31" i="19" s="1"/>
  <c r="H31" i="19" s="1"/>
  <c r="I31" i="19" s="1"/>
  <c r="J31" i="19" s="1"/>
  <c r="K31" i="19" s="1"/>
  <c r="L31" i="19" s="1"/>
  <c r="M31" i="19" s="1"/>
  <c r="N31" i="19" s="1"/>
  <c r="O31" i="19" s="1"/>
  <c r="P31" i="19" s="1"/>
  <c r="Q31" i="19" s="1"/>
  <c r="R31" i="19" s="1"/>
  <c r="S31" i="19" s="1"/>
  <c r="T31" i="19" s="1"/>
  <c r="U31" i="19" s="1"/>
  <c r="V31" i="19" s="1"/>
  <c r="I34" i="17" l="1"/>
  <c r="M34" i="17"/>
  <c r="E51" i="19"/>
  <c r="J51" i="19" s="1"/>
  <c r="E50" i="19"/>
  <c r="J50" i="19" s="1"/>
  <c r="C45" i="19"/>
  <c r="C46" i="19"/>
  <c r="G46" i="19" s="1"/>
  <c r="C44" i="19"/>
  <c r="G44" i="19" s="1"/>
  <c r="D45" i="19"/>
  <c r="E45" i="19"/>
  <c r="D46" i="19"/>
  <c r="E46" i="19"/>
  <c r="E44" i="19"/>
  <c r="D44" i="19"/>
  <c r="W36" i="19"/>
  <c r="X36" i="19" s="1"/>
  <c r="W35" i="19"/>
  <c r="X35" i="19" s="1"/>
  <c r="W34" i="19"/>
  <c r="X34" i="19" s="1"/>
  <c r="G45" i="19" l="1"/>
  <c r="E51" i="11"/>
  <c r="D42" i="17" l="1"/>
  <c r="E51" i="9" l="1"/>
  <c r="I20" i="13" l="1"/>
  <c r="H20" i="13"/>
  <c r="G20" i="13"/>
  <c r="M20" i="9" l="1"/>
  <c r="L20" i="9"/>
  <c r="K20" i="9"/>
  <c r="AA69" i="3" l="1"/>
  <c r="Y69" i="3"/>
  <c r="AA68" i="3"/>
  <c r="Y68" i="3"/>
  <c r="AA63" i="3" l="1"/>
  <c r="Y63" i="3"/>
  <c r="AA62" i="3"/>
  <c r="Y62" i="3"/>
  <c r="AA59" i="3"/>
  <c r="Y59" i="3"/>
  <c r="AA58" i="3"/>
  <c r="Y58" i="3"/>
  <c r="N49" i="3"/>
  <c r="N50" i="3" s="1"/>
  <c r="N51" i="3" s="1"/>
  <c r="N52" i="3" s="1"/>
  <c r="N53" i="3" s="1"/>
  <c r="N54" i="3" s="1"/>
  <c r="N55" i="3" s="1"/>
  <c r="N56" i="3" s="1"/>
  <c r="N57" i="3" s="1"/>
  <c r="N58" i="3" s="1"/>
  <c r="AA47" i="3"/>
  <c r="AA46" i="3"/>
  <c r="Y47" i="3"/>
  <c r="Y46" i="3"/>
  <c r="W47" i="3"/>
  <c r="W46" i="3"/>
  <c r="N59" i="3" l="1"/>
  <c r="W58" i="3"/>
  <c r="N60" i="3" l="1"/>
  <c r="N61" i="3" s="1"/>
  <c r="N62" i="3" s="1"/>
  <c r="W59" i="3"/>
  <c r="W62" i="3" l="1"/>
  <c r="N63" i="3"/>
  <c r="Y49" i="3"/>
  <c r="AA49" i="3"/>
  <c r="Y50" i="3"/>
  <c r="AA50" i="3"/>
  <c r="Y51" i="3"/>
  <c r="AA51" i="3"/>
  <c r="Y52" i="3"/>
  <c r="AA52" i="3"/>
  <c r="Y53" i="3"/>
  <c r="AA53" i="3"/>
  <c r="Y54" i="3"/>
  <c r="AA54" i="3"/>
  <c r="Y55" i="3"/>
  <c r="AA55" i="3"/>
  <c r="Y56" i="3"/>
  <c r="AA56" i="3"/>
  <c r="Y57" i="3"/>
  <c r="AA57" i="3"/>
  <c r="Y60" i="3"/>
  <c r="AA60" i="3"/>
  <c r="Y61" i="3"/>
  <c r="AA61" i="3"/>
  <c r="Y64" i="3"/>
  <c r="AA64" i="3"/>
  <c r="Y65" i="3"/>
  <c r="AA65" i="3"/>
  <c r="Y66" i="3"/>
  <c r="AA66" i="3"/>
  <c r="Y67" i="3"/>
  <c r="AA67" i="3"/>
  <c r="Y70" i="3"/>
  <c r="AA70" i="3"/>
  <c r="W49" i="3"/>
  <c r="W50" i="3"/>
  <c r="W51" i="3"/>
  <c r="W52" i="3"/>
  <c r="W53" i="3"/>
  <c r="W54" i="3"/>
  <c r="W55" i="3"/>
  <c r="W56" i="3"/>
  <c r="W57" i="3"/>
  <c r="W60" i="3"/>
  <c r="W61" i="3"/>
  <c r="W43" i="3"/>
  <c r="AA43" i="3"/>
  <c r="Y43" i="3"/>
  <c r="AA48" i="3"/>
  <c r="Y48" i="3"/>
  <c r="W48" i="3"/>
  <c r="AA45" i="3"/>
  <c r="Y45" i="3"/>
  <c r="W45" i="3"/>
  <c r="AA44" i="3"/>
  <c r="Y44" i="3"/>
  <c r="W44" i="3"/>
  <c r="N64" i="3" l="1"/>
  <c r="W63" i="3"/>
  <c r="N65" i="3" l="1"/>
  <c r="W64" i="3"/>
  <c r="N66" i="3" l="1"/>
  <c r="W65" i="3"/>
  <c r="N67" i="3" l="1"/>
  <c r="W66" i="3"/>
  <c r="N68" i="3" l="1"/>
  <c r="W67" i="3"/>
  <c r="N69" i="3" l="1"/>
  <c r="W68" i="3"/>
  <c r="N70" i="3" l="1"/>
  <c r="W70" i="3" s="1"/>
</calcChain>
</file>

<file path=xl/sharedStrings.xml><?xml version="1.0" encoding="utf-8"?>
<sst xmlns="http://schemas.openxmlformats.org/spreadsheetml/2006/main" count="6258" uniqueCount="1000">
  <si>
    <t>Opérations</t>
  </si>
  <si>
    <t>Débit</t>
  </si>
  <si>
    <t>Crédit</t>
  </si>
  <si>
    <t>Créances en suspens</t>
  </si>
  <si>
    <t>Commissions</t>
  </si>
  <si>
    <t>Transactions</t>
  </si>
  <si>
    <t>Virements entrants</t>
  </si>
  <si>
    <t>Virement sortant</t>
  </si>
  <si>
    <t>Impayés</t>
  </si>
  <si>
    <t>Impayés RT</t>
  </si>
  <si>
    <t>Couverture réglementaire</t>
  </si>
  <si>
    <t>467 - Compte de tiers</t>
  </si>
  <si>
    <t>Montant</t>
  </si>
  <si>
    <t>COMMISS</t>
  </si>
  <si>
    <t>TRANSAC</t>
  </si>
  <si>
    <t>COUVREG</t>
  </si>
  <si>
    <t>CREANCE</t>
  </si>
  <si>
    <t>IMPAYES</t>
  </si>
  <si>
    <t>IMPAYRT</t>
  </si>
  <si>
    <t>VIRSORT</t>
  </si>
  <si>
    <t>VIRENTR</t>
  </si>
  <si>
    <t>COMMISS 03:30:10</t>
  </si>
  <si>
    <t>Codification opérations libellé cegid</t>
  </si>
  <si>
    <t>TRANSAC 03:30:10</t>
  </si>
  <si>
    <t>VIRSORT 10:00:00</t>
  </si>
  <si>
    <t>IMPAYES 13:30:00</t>
  </si>
  <si>
    <t>COUVREG 05:01:00</t>
  </si>
  <si>
    <t>JOURNAL</t>
  </si>
  <si>
    <t>TYPE</t>
  </si>
  <si>
    <t>NUMERO  DE  COMPTE  GENERAL</t>
  </si>
  <si>
    <t>NATURE</t>
  </si>
  <si>
    <t>AUXILIAIRE / ANALYTIQUE</t>
  </si>
  <si>
    <t>REFERENCE  PIECE</t>
  </si>
  <si>
    <t>LIBELLE</t>
  </si>
  <si>
    <t>CODE PAIEMENT</t>
  </si>
  <si>
    <t>DATE D'ECHEANCE</t>
  </si>
  <si>
    <t>SENS</t>
  </si>
  <si>
    <t>MONTANT</t>
  </si>
  <si>
    <t>TYPE DE MOUVEMENT</t>
  </si>
  <si>
    <t>N° DE PIECE</t>
  </si>
  <si>
    <t>CODE DEVISE</t>
  </si>
  <si>
    <t>VIDE</t>
  </si>
  <si>
    <t>TAUX DE DEVISE</t>
  </si>
  <si>
    <t>MONTANT 2</t>
  </si>
  <si>
    <t>AXE</t>
  </si>
  <si>
    <t>QTE2</t>
  </si>
  <si>
    <t>(H pour analytique; X pour auxiliaire; vide sinon)</t>
  </si>
  <si>
    <t>("VIR" facultatif)</t>
  </si>
  <si>
    <t>(facultatif)</t>
  </si>
  <si>
    <t>(9 caractères numériques)</t>
  </si>
  <si>
    <t>OD</t>
  </si>
  <si>
    <t>H</t>
  </si>
  <si>
    <t>C</t>
  </si>
  <si>
    <t>N</t>
  </si>
  <si>
    <t>EUR</t>
  </si>
  <si>
    <t>E--</t>
  </si>
  <si>
    <t>A1</t>
  </si>
  <si>
    <t>BU</t>
  </si>
  <si>
    <t>Département</t>
  </si>
  <si>
    <t>Centre de profit</t>
  </si>
  <si>
    <t>Plateforme</t>
  </si>
  <si>
    <t>R1</t>
  </si>
  <si>
    <t>Etablissement</t>
  </si>
  <si>
    <t>D</t>
  </si>
  <si>
    <t>002</t>
  </si>
  <si>
    <t>05052019</t>
  </si>
  <si>
    <t>Auxillaire</t>
  </si>
  <si>
    <t>EPC</t>
  </si>
  <si>
    <t>Etablissement de paiement chaînes applicatives</t>
  </si>
  <si>
    <t>M</t>
  </si>
  <si>
    <t>8C</t>
  </si>
  <si>
    <t>01</t>
  </si>
  <si>
    <t>Glossaire</t>
  </si>
  <si>
    <t>S1</t>
  </si>
  <si>
    <t>BIN SPONSORING</t>
  </si>
  <si>
    <t>UAG</t>
  </si>
  <si>
    <t>Activité</t>
  </si>
  <si>
    <t>R</t>
  </si>
  <si>
    <t>Nature type projet</t>
  </si>
  <si>
    <t>000</t>
  </si>
  <si>
    <t>Code stat. Client</t>
  </si>
  <si>
    <t>Inutilisé</t>
  </si>
  <si>
    <t>00</t>
  </si>
  <si>
    <t>N° client cegid (format C+7 chiffres)</t>
  </si>
  <si>
    <t>N° stat. Client (format 2 chiffres)</t>
  </si>
  <si>
    <t>Clé analytique</t>
  </si>
  <si>
    <t>X</t>
  </si>
  <si>
    <t>Auxiliaire</t>
  </si>
  <si>
    <t xml:space="preserve">DATE </t>
  </si>
  <si>
    <t>(8 positions format texte JJMMAAAA)</t>
  </si>
  <si>
    <t>EPC 05-2019</t>
  </si>
  <si>
    <t>C0000001</t>
  </si>
  <si>
    <t>C0000002</t>
  </si>
  <si>
    <t>Frais de rejet</t>
  </si>
  <si>
    <t>Remboursement frais de rejet</t>
  </si>
  <si>
    <t>Frais de tenue de compte</t>
  </si>
  <si>
    <t>512 - Compte de fonctionnement</t>
  </si>
  <si>
    <t>512 - Compte de règlement</t>
  </si>
  <si>
    <t>512 - Compte de cantonnement</t>
  </si>
  <si>
    <t>FRAIREJ</t>
  </si>
  <si>
    <t>REMBREJ</t>
  </si>
  <si>
    <t>FRAITDC</t>
  </si>
  <si>
    <t>FRAIREJ 13:30:00</t>
  </si>
  <si>
    <t>(numérique)</t>
  </si>
  <si>
    <t>(Chrono à implémenter)</t>
  </si>
  <si>
    <t>CONTRÔLE(257carctères)</t>
  </si>
  <si>
    <t>FORMULEACOPIER/COLLERVALEURDANSCASE"! FORMAT TRA"</t>
  </si>
  <si>
    <t>Clé analytique (17 caractères)</t>
  </si>
  <si>
    <t>Exemple J 5</t>
  </si>
  <si>
    <t>Code</t>
  </si>
  <si>
    <t>Libellé code</t>
  </si>
  <si>
    <t>Etablissement de paiement</t>
  </si>
  <si>
    <t>Acquisition Pan européenne</t>
  </si>
  <si>
    <t>Run de production</t>
  </si>
  <si>
    <t>Vide</t>
  </si>
  <si>
    <t>Nom client</t>
  </si>
  <si>
    <t>COUVREG 05:01:00 C000000105052019133000</t>
  </si>
  <si>
    <t>(Codification opérations HH:MM:SS + n° créance, soit x caractères numériques (numéro client cegid + date JJMMAAAA+ heure HHMMSS)</t>
  </si>
  <si>
    <t>TRA à envoyer dans cegid</t>
  </si>
  <si>
    <t>copier coller colonne X si modification</t>
  </si>
  <si>
    <t>2000,00</t>
  </si>
  <si>
    <t>200000,00</t>
  </si>
  <si>
    <t>195985,00</t>
  </si>
  <si>
    <t>17000,00</t>
  </si>
  <si>
    <t>225,00</t>
  </si>
  <si>
    <t>7985,00</t>
  </si>
  <si>
    <t>7225,00</t>
  </si>
  <si>
    <t>!</t>
  </si>
  <si>
    <t>FORMAT TRA</t>
  </si>
  <si>
    <t>Axe analytique 1</t>
  </si>
  <si>
    <r>
      <t xml:space="preserve">Type de mouvement </t>
    </r>
    <r>
      <rPr>
        <b/>
        <sz val="11"/>
        <color rgb="FF00B0F0"/>
        <rFont val="Calibri"/>
        <family val="2"/>
        <scheme val="minor"/>
      </rPr>
      <t>Nornal</t>
    </r>
  </si>
  <si>
    <t>CMB</t>
  </si>
  <si>
    <t>CMR</t>
  </si>
  <si>
    <t>CMC</t>
  </si>
  <si>
    <t>Journal Compte de fonctionnement</t>
  </si>
  <si>
    <t>Journal Compte de Règlement</t>
  </si>
  <si>
    <t>Journal Compte de Cantonnement</t>
  </si>
  <si>
    <t xml:space="preserve">CMB05052019OD512300000                          EPC 05-2019                        COMMISS 03:30:10                              D2000,00             N2       EUR          E--                                        002A1                                     </t>
  </si>
  <si>
    <t xml:space="preserve">CMB05052019OD512391000                          EPC 05-2019                        COMMISS 03:30:10                              C2000,00             N2       EUR          E--                                        002A1                                     </t>
  </si>
  <si>
    <t xml:space="preserve">CMR05052019OD512391000                          EPC 05-2019                        TRANSAC 03:30:10                              D200000,00           N3       EUR          E--                                        002A1                                     </t>
  </si>
  <si>
    <t xml:space="preserve">CMR05052019OD512391000                          EPC 05-2019                        VIRSORT 10:00:00                              C195985,00           N4       EUR          E--                                        002A1                                     </t>
  </si>
  <si>
    <t xml:space="preserve">CMR05052019OD512391000                          EPC 05-2019                        IMPAYES 13:30:00                              C17000,00            N5       EUR          E--                                        002A1                                     </t>
  </si>
  <si>
    <t xml:space="preserve">CMB05052019OD512300000                          EPC 05-2019                        FRAIREJ 13:30:00                              D225,00              N7       EUR          E--                                        002A1                                     </t>
  </si>
  <si>
    <t xml:space="preserve">CMB05052019OD512391000                          EPC 05-2019                        FRAIREJ 13:30:00                              C225,00              N7       EUR          E--                                        002A1                                     </t>
  </si>
  <si>
    <t xml:space="preserve">CMC05052019OD512391000                          EPC 05-2019                        COUVREG 05:01:00                              D7985,00             N8       EUR          E--                                        002A1                                     </t>
  </si>
  <si>
    <t xml:space="preserve">CMC05052019OD512392000                          EPC 05-2019                        COUVREG 05:01:00                              C7985,00             N8       EUR          E--                                        002A1                                     </t>
  </si>
  <si>
    <t xml:space="preserve">CMB05052019OD512391000                          EPC 05-2019                        COUVREG 05:01:00                              D7225,00             N10      EUR          E--                                        002A1                                     </t>
  </si>
  <si>
    <t xml:space="preserve">CMB05052019OD512300000                          EPC 05-2019                        COUVREG 05:01:00                              C7225,00             N10      EUR          E--                                        002A1                                     </t>
  </si>
  <si>
    <t xml:space="preserve">CMB05052019OD580300000                          EPC 05-2019                        COMMISS 03:30:10                              C2000,00             N2       EUR          E--                                        002A1                                     </t>
  </si>
  <si>
    <t xml:space="preserve">CMR05052019OD580300000                          EPC 05-2019                        COMMISS 03:30:10                              D2000,00             N3       EUR          E--                                        002A1                                     </t>
  </si>
  <si>
    <t xml:space="preserve">CMB05052019OD580300000                          EPC 05-2019                        FRAIREJ 13:30:00                              C225,00              N8       EUR          E--                                        002A1                                     </t>
  </si>
  <si>
    <t xml:space="preserve">CMR05052019OD580300000                          EPC 05-2019                        FRAIREJ 13:30:00                              D225,00              N9       EUR          E--                                        002A1                                     </t>
  </si>
  <si>
    <t xml:space="preserve">CMR05052019OD580300000                          EPC 05-2019                        COUVREG 05:01:00                              C7985,00             N10      EUR          E--                                        002A1                                     </t>
  </si>
  <si>
    <t xml:space="preserve">CMC05052019OD580300000                          EPC 05-2019                        COUVREG 05:01:00                              D7985,00             N11      EUR          E--                                        002A1                                     </t>
  </si>
  <si>
    <t xml:space="preserve">CMB05052019OD580300000                          EPC 05-2019                        COUVREG 05:01:00                              D7225,00             N14      EUR          E--                                        002A1                                     </t>
  </si>
  <si>
    <t xml:space="preserve">CMB05052019OD512300000                          EPC 05-2019                        COUVREG 05:01:00                              C7225,00             N14      EUR          E--                                        002A1                                     </t>
  </si>
  <si>
    <t xml:space="preserve">CMR05052019OD580300000                          EPC 05-2019                        COUVREG 05:01:00                              C7225,00             N13      EUR          E--                                        002A1                                     </t>
  </si>
  <si>
    <t>580 - Virement interne EP</t>
  </si>
  <si>
    <t xml:space="preserve">Compte de fonctionnement </t>
  </si>
  <si>
    <t>Compte de cantonnement</t>
  </si>
  <si>
    <t>1 ligne par créance * n</t>
  </si>
  <si>
    <t xml:space="preserve">Compte de virement interne </t>
  </si>
  <si>
    <t xml:space="preserve">Compte de règlement </t>
  </si>
  <si>
    <t xml:space="preserve">Créances clients </t>
  </si>
  <si>
    <t>Auxiliaire (n°client cegid)</t>
  </si>
  <si>
    <t xml:space="preserve">Compte de tiers </t>
  </si>
  <si>
    <t>Analytique</t>
  </si>
  <si>
    <t xml:space="preserve">Frais de tenue de compte </t>
  </si>
  <si>
    <t xml:space="preserve">Interchanges </t>
  </si>
  <si>
    <t xml:space="preserve">Frais de compensation </t>
  </si>
  <si>
    <t xml:space="preserve">Commissions </t>
  </si>
  <si>
    <t xml:space="preserve">Remboursement interchanges </t>
  </si>
  <si>
    <t xml:space="preserve">Commission de mouvement </t>
  </si>
  <si>
    <t xml:space="preserve">Frais de rejet et remboursement de frais de rejet </t>
  </si>
  <si>
    <t>Compte de résultat - Charges</t>
  </si>
  <si>
    <t>410</t>
  </si>
  <si>
    <t>512</t>
  </si>
  <si>
    <t>580</t>
  </si>
  <si>
    <t>467</t>
  </si>
  <si>
    <t>654</t>
  </si>
  <si>
    <t>627</t>
  </si>
  <si>
    <t>708</t>
  </si>
  <si>
    <t>Journal </t>
  </si>
  <si>
    <t>Date </t>
  </si>
  <si>
    <t>Type </t>
  </si>
  <si>
    <t>Numéro de compte général</t>
  </si>
  <si>
    <t>Nature </t>
  </si>
  <si>
    <t>Auxiliaire/analytique </t>
  </si>
  <si>
    <t>Référence pièce </t>
  </si>
  <si>
    <t>Libellé </t>
  </si>
  <si>
    <t>Code paiement </t>
  </si>
  <si>
    <t>Date d’échéance </t>
  </si>
  <si>
    <t>Sens </t>
  </si>
  <si>
    <t>Montant </t>
  </si>
  <si>
    <t>Type de mouvement </t>
  </si>
  <si>
    <t>Numéro de pièce </t>
  </si>
  <si>
    <t>Code devise </t>
  </si>
  <si>
    <t>Vide </t>
  </si>
  <si>
    <t>Taux de devise </t>
  </si>
  <si>
    <t>Montant 2 </t>
  </si>
  <si>
    <t>Etablissement </t>
  </si>
  <si>
    <t>Axe </t>
  </si>
  <si>
    <t>Quantité 2 </t>
  </si>
  <si>
    <t>Mouvement à l'origine d'une transaction de règlement de transactions
start-vacation-reglement-transaction</t>
  </si>
  <si>
    <t>1 caractère espace</t>
  </si>
  <si>
    <t>3 caractères espace</t>
  </si>
  <si>
    <t>17 caractères espace</t>
  </si>
  <si>
    <t>8 caractères espace</t>
  </si>
  <si>
    <t>10 caractères espace</t>
  </si>
  <si>
    <t>40 caractères espace</t>
  </si>
  <si>
    <t>35 caractères espace</t>
  </si>
  <si>
    <t>2 caractères espace</t>
  </si>
  <si>
    <t>Règle de gestion</t>
  </si>
  <si>
    <t>Mouvements de la vacation create-account-transaction.</t>
  </si>
  <si>
    <t>Exemples</t>
  </si>
  <si>
    <t>512391000, paddé à droite avec 8 espaces (17 caractères max)</t>
  </si>
  <si>
    <r>
      <t xml:space="preserve">EPC MM-YYYY de la transaction date de l'objet globaltransaction
</t>
    </r>
    <r>
      <rPr>
        <b/>
        <sz val="10"/>
        <color theme="9"/>
        <rFont val="Arial"/>
        <family val="2"/>
      </rPr>
      <t>start-vacation/globalTransaction.transactionDate</t>
    </r>
    <r>
      <rPr>
        <b/>
        <sz val="10"/>
        <color rgb="FF7030A0"/>
        <rFont val="Arial"/>
        <family val="2"/>
      </rPr>
      <t xml:space="preserve">
gtTransDt</t>
    </r>
  </si>
  <si>
    <r>
      <t xml:space="preserve">transaction date de l'objet globalTransaction au format DDMMYYYY
</t>
    </r>
    <r>
      <rPr>
        <b/>
        <sz val="11"/>
        <color theme="9"/>
        <rFont val="Calibri"/>
        <family val="2"/>
        <scheme val="minor"/>
      </rPr>
      <t>start-vacation/globalTransaction.transactionDate</t>
    </r>
    <r>
      <rPr>
        <sz val="11"/>
        <color theme="1"/>
        <rFont val="Calibri"/>
        <family val="2"/>
        <scheme val="minor"/>
      </rPr>
      <t xml:space="preserve">
</t>
    </r>
    <r>
      <rPr>
        <b/>
        <sz val="11"/>
        <color rgb="FF7030A0"/>
        <rFont val="Calibri"/>
        <family val="2"/>
        <scheme val="minor"/>
      </rPr>
      <t>gtTransDt</t>
    </r>
  </si>
  <si>
    <t>150000,00</t>
  </si>
  <si>
    <t>5000,00</t>
  </si>
  <si>
    <r>
      <t xml:space="preserve">transaction date de l'objet transaction au format DDMMYYYY
</t>
    </r>
    <r>
      <rPr>
        <b/>
        <sz val="11"/>
        <color theme="9"/>
        <rFont val="Calibri"/>
        <family val="2"/>
        <scheme val="minor"/>
      </rPr>
      <t>create-account-transaction/transaction.transactionDate</t>
    </r>
    <r>
      <rPr>
        <sz val="11"/>
        <color theme="1"/>
        <rFont val="Calibri"/>
        <family val="2"/>
        <scheme val="minor"/>
      </rPr>
      <t xml:space="preserve">
</t>
    </r>
    <r>
      <rPr>
        <b/>
        <sz val="11"/>
        <color rgb="FF7030A0"/>
        <rFont val="Calibri"/>
        <family val="2"/>
        <scheme val="minor"/>
      </rPr>
      <t>trTransDt</t>
    </r>
  </si>
  <si>
    <t>Cardinalité</t>
  </si>
  <si>
    <t>n</t>
  </si>
  <si>
    <r>
      <t xml:space="preserve">EPC MM-YYYY de la transaction date
</t>
    </r>
    <r>
      <rPr>
        <b/>
        <sz val="10"/>
        <color theme="9"/>
        <rFont val="Arial"/>
        <family val="2"/>
      </rPr>
      <t>create-account-transaction/transaction.transactionDate</t>
    </r>
    <r>
      <rPr>
        <sz val="10"/>
        <rFont val="Arial"/>
        <family val="2"/>
      </rPr>
      <t xml:space="preserve">
</t>
    </r>
    <r>
      <rPr>
        <b/>
        <sz val="10"/>
        <color rgb="FF7030A0"/>
        <rFont val="Arial"/>
        <family val="2"/>
      </rPr>
      <t>trTransDt</t>
    </r>
  </si>
  <si>
    <r>
      <rPr>
        <b/>
        <sz val="11"/>
        <color theme="1"/>
        <rFont val="Calibri"/>
        <family val="2"/>
        <scheme val="minor"/>
      </rPr>
      <t>Flux REFCOM</t>
    </r>
    <r>
      <rPr>
        <sz val="11"/>
        <color theme="1"/>
        <rFont val="Calibri"/>
        <family val="2"/>
        <scheme val="minor"/>
      </rPr>
      <t xml:space="preserve">
REFCOM|MJCM-EP-IDCPCM
REFCOM|MJCM-EP-RUF3-TX (N° CEGID)
</t>
    </r>
    <r>
      <rPr>
        <b/>
        <sz val="11"/>
        <color theme="1"/>
        <rFont val="Calibri"/>
        <family val="2"/>
        <scheme val="minor"/>
      </rPr>
      <t>HBASE</t>
    </r>
    <r>
      <rPr>
        <sz val="11"/>
        <color theme="1"/>
        <rFont val="Calibri"/>
        <family val="2"/>
        <scheme val="minor"/>
      </rPr>
      <t xml:space="preserve">
</t>
    </r>
    <r>
      <rPr>
        <b/>
        <sz val="11"/>
        <color theme="8"/>
        <rFont val="Calibri"/>
        <family val="2"/>
        <scheme val="minor"/>
      </rPr>
      <t>IDCPCM</t>
    </r>
    <r>
      <rPr>
        <sz val="11"/>
        <color theme="1"/>
        <rFont val="Calibri"/>
        <family val="2"/>
        <scheme val="minor"/>
      </rPr>
      <t xml:space="preserve">
RUF3TX</t>
    </r>
  </si>
  <si>
    <r>
      <rPr>
        <b/>
        <sz val="11"/>
        <color theme="9"/>
        <rFont val="Calibri"/>
        <family val="2"/>
        <scheme val="minor"/>
      </rPr>
      <t>En vert et gras le champ dans le flux</t>
    </r>
    <r>
      <rPr>
        <sz val="11"/>
        <color theme="1"/>
        <rFont val="Calibri"/>
        <family val="2"/>
        <scheme val="minor"/>
      </rPr>
      <t xml:space="preserve">
</t>
    </r>
    <r>
      <rPr>
        <b/>
        <sz val="11"/>
        <color rgb="FF7030A0"/>
        <rFont val="Calibri"/>
        <family val="2"/>
        <scheme val="minor"/>
      </rPr>
      <t xml:space="preserve">En violet et gras le champ Hbase
</t>
    </r>
    <r>
      <rPr>
        <b/>
        <sz val="11"/>
        <color rgb="FFC00000"/>
        <rFont val="Calibri"/>
        <family val="2"/>
        <scheme val="minor"/>
      </rPr>
      <t xml:space="preserve">En rouge foncé et gras, les constantes
</t>
    </r>
    <r>
      <rPr>
        <b/>
        <sz val="11"/>
        <color theme="7"/>
        <rFont val="Calibri"/>
        <family val="2"/>
        <scheme val="minor"/>
      </rPr>
      <t xml:space="preserve">En jaune et gras les champs issus d'une étape et à utiliser dans une autre
</t>
    </r>
    <r>
      <rPr>
        <b/>
        <sz val="11"/>
        <color theme="8"/>
        <rFont val="Calibri"/>
        <family val="2"/>
        <scheme val="minor"/>
      </rPr>
      <t>En bleu et gras la clé de jointure entre 2 flux</t>
    </r>
  </si>
  <si>
    <r>
      <rPr>
        <b/>
        <sz val="11"/>
        <color theme="9"/>
        <rFont val="Calibri"/>
        <family val="2"/>
        <scheme val="minor"/>
      </rPr>
      <t>REFCOM|MJCM-EP-RUF3-TX (N° CEGID)</t>
    </r>
    <r>
      <rPr>
        <sz val="11"/>
        <color theme="1"/>
        <rFont val="Calibri"/>
        <family val="2"/>
        <scheme val="minor"/>
      </rPr>
      <t xml:space="preserve">
</t>
    </r>
    <r>
      <rPr>
        <b/>
        <sz val="11"/>
        <color rgb="FF7030A0"/>
        <rFont val="Calibri"/>
        <family val="2"/>
        <scheme val="minor"/>
      </rPr>
      <t>RUF3TX</t>
    </r>
  </si>
  <si>
    <t>HEURE DE TRAITEMENT</t>
  </si>
  <si>
    <t>DYNAMIQUE DU TRAITEMENT</t>
  </si>
  <si>
    <t>OUTPUT TRAITEMENT</t>
  </si>
  <si>
    <t>CONTROLES AVANT ENVOI DU FICHIER</t>
  </si>
  <si>
    <t>AAMMJJ_EP_CEGID_TRA_AAAAMMJJHHMISS</t>
  </si>
  <si>
    <t>AAMMJJ_Etat_Operations_AAAAMMJJHHMISS</t>
  </si>
  <si>
    <t>AAMMJJ_Etat_Auxiliaire_AAAAMMJJHHMISS</t>
  </si>
  <si>
    <t>AAMMJJ_EP_CEGID_TRA_AAAAMMJJHHMISS_R</t>
  </si>
  <si>
    <t>AAMMJJ_Etat_Operations_AAAAMMJJHHMISS_R</t>
  </si>
  <si>
    <t>AAMMJJ_Etat_Auxiliaire_AAAAMMJJHHMISS_R</t>
  </si>
  <si>
    <t>Noms des fichiers en mode reprise</t>
  </si>
  <si>
    <t>Noms des fichiers en mode normal</t>
  </si>
  <si>
    <t>TRA à destination de CEGID</t>
  </si>
  <si>
    <t>Fichier de contrôles des opérations pour les commissaire aux comptes</t>
  </si>
  <si>
    <t>Fichier de contrôles par compte auxiliaire pour les commissaire aux comptes</t>
  </si>
  <si>
    <t>[Date de transaction]_EP_CEGID_TRA_[Horodatage du fichier]_[R en cas de relance manuelle du traitement]</t>
  </si>
  <si>
    <t>Afin de conserver une tracabilité jour par our des fichiers et des écritures, lors d'une reprise d'erreur on veut un fichier TRA par jour d'écritures comptables.
Cas où un jour donné on doit relancer 1 ou plusieurs traitements des jours précédents, il faut donc passer la date en paramètre à la routine.
La clotûre comptable se fait à J+5 ouvrés, au delà la date de la période comptable doit correpsondre à la ppériode courante.
Si en début de mois nous tentons de générer des écritures comptables sur des données du mois précédent, et que la date du jour est supérieur à J+5 ouvrés alors la date de transaction est le 1er du mois en cours.</t>
  </si>
  <si>
    <t>Structure du nom</t>
  </si>
  <si>
    <t>Le 12 Novembre (ou n'importe quel jour entre le 12 Novembre et le 6 Décembre - J+5 de Décembre), je génére à nouveau les écritures du 11 Novembre les fichiers se nommeront 
191111_EP_CEGID_20191112100500_R
191111_Etat_Operations_20191112100500_R
191111_Etat_Auxiliaire_20191112100500_R
Remplacer la seconde date par la date de génération réelle.</t>
  </si>
  <si>
    <t>Exemple le 12 Novembre 2019, je suis à J+5 ouvrés sur Novembre, la période est cloturée, je souhaite regénérer des écritures du 28 Octobre en erreur. Le fichiers se nommeront : 
191101_EP_CEGID_20191112100500_R
191101_Etat_Operations_20191112100500_R
191101_Etat_Auxiliaire_20191112100500_R</t>
  </si>
  <si>
    <t>Toutes les opérations de la journée de 00h00 à 23h59</t>
  </si>
  <si>
    <t>JOUR CEGID</t>
  </si>
  <si>
    <t xml:space="preserve">ECRITURE </t>
  </si>
  <si>
    <t>Si pour une catégorie de mouvements, il n'y a rien lors d'une journée alors on ne génére pas d'écriture.</t>
  </si>
  <si>
    <r>
      <rPr>
        <b/>
        <sz val="11"/>
        <color theme="9"/>
        <rFont val="Calibri"/>
        <family val="2"/>
        <scheme val="minor"/>
      </rPr>
      <t>En vert et gras le champ dans le flux</t>
    </r>
    <r>
      <rPr>
        <sz val="11"/>
        <color theme="1"/>
        <rFont val="Calibri"/>
        <family val="2"/>
        <scheme val="minor"/>
      </rPr>
      <t xml:space="preserve">
</t>
    </r>
    <r>
      <rPr>
        <b/>
        <sz val="11"/>
        <color rgb="FF7030A0"/>
        <rFont val="Calibri"/>
        <family val="2"/>
        <scheme val="minor"/>
      </rPr>
      <t xml:space="preserve">En violet et gras le champ Hbase
</t>
    </r>
    <r>
      <rPr>
        <b/>
        <sz val="11"/>
        <color rgb="FFC00000"/>
        <rFont val="Calibri"/>
        <family val="2"/>
        <scheme val="minor"/>
      </rPr>
      <t xml:space="preserve">En rouge foncé et gras, les constantes
</t>
    </r>
    <r>
      <rPr>
        <b/>
        <sz val="11"/>
        <color theme="7"/>
        <rFont val="Calibri"/>
        <family val="2"/>
        <scheme val="minor"/>
      </rPr>
      <t xml:space="preserve">En jaune et gras les champs issus d'une étape et à utiliser dans une autre
</t>
    </r>
    <r>
      <rPr>
        <b/>
        <sz val="11"/>
        <color theme="8"/>
        <rFont val="Calibri"/>
        <family val="2"/>
        <scheme val="minor"/>
      </rPr>
      <t xml:space="preserve">En bleu et gras la clé de jointure entre 2 flux.
</t>
    </r>
    <r>
      <rPr>
        <sz val="11"/>
        <color theme="5"/>
        <rFont val="Calibri"/>
        <family val="2"/>
        <scheme val="minor"/>
      </rPr>
      <t>En orange, les paramètres de la fonction.</t>
    </r>
  </si>
  <si>
    <t>Mouvements générés par la vacation de règlement des impayés create-account-transaction.</t>
  </si>
  <si>
    <t>Mouvement à l'origine d'une transaction de règlement des impayés
start-vacation-reglement-impayes</t>
  </si>
  <si>
    <r>
      <t xml:space="preserve">value de l'événement create-account-transaction, deux décimales,  ","  comme séparateur décimal, paddé à droite avec des caractères espaces
</t>
    </r>
    <r>
      <rPr>
        <b/>
        <sz val="11"/>
        <color theme="9"/>
        <rFont val="Calibri"/>
        <family val="2"/>
        <scheme val="minor"/>
      </rPr>
      <t>create-account-transaction/transaction.value.value</t>
    </r>
    <r>
      <rPr>
        <sz val="11"/>
        <color theme="1"/>
        <rFont val="Calibri"/>
        <family val="2"/>
        <scheme val="minor"/>
      </rPr>
      <t xml:space="preserve">
valeur absolue de </t>
    </r>
    <r>
      <rPr>
        <b/>
        <sz val="11"/>
        <color rgb="FF7030A0"/>
        <rFont val="Calibri"/>
        <family val="2"/>
        <scheme val="minor"/>
      </rPr>
      <t>trValue</t>
    </r>
  </si>
  <si>
    <r>
      <t xml:space="preserve">value de l'objet globaltransaction, deux décimales,  ","  comme séparateur décimal, paddé à droite avec des caractères espaces
</t>
    </r>
    <r>
      <rPr>
        <b/>
        <sz val="11"/>
        <color theme="9"/>
        <rFont val="Calibri"/>
        <family val="2"/>
        <scheme val="minor"/>
      </rPr>
      <t xml:space="preserve">start-vacation/globalTransaction.amount.value
</t>
    </r>
    <r>
      <rPr>
        <sz val="11"/>
        <rFont val="Calibri"/>
        <family val="2"/>
        <scheme val="minor"/>
      </rPr>
      <t xml:space="preserve">valeur absolue de </t>
    </r>
    <r>
      <rPr>
        <b/>
        <sz val="11"/>
        <color rgb="FF7030A0"/>
        <rFont val="Calibri"/>
        <family val="2"/>
        <scheme val="minor"/>
      </rPr>
      <t>gtAmt</t>
    </r>
  </si>
  <si>
    <r>
      <t xml:space="preserve">value de l'objet globaltransaction, deux décimales,  ","  comme séparateur décimal, paddé à droite avec des caractères espaces
</t>
    </r>
    <r>
      <rPr>
        <b/>
        <sz val="11"/>
        <color theme="9"/>
        <rFont val="Calibri"/>
        <family val="2"/>
        <scheme val="minor"/>
      </rPr>
      <t xml:space="preserve">start-vacation/globalTransaction.amount.value
 </t>
    </r>
    <r>
      <rPr>
        <sz val="11"/>
        <rFont val="Calibri"/>
        <family val="2"/>
        <scheme val="minor"/>
      </rPr>
      <t xml:space="preserve">valeur absolue de </t>
    </r>
    <r>
      <rPr>
        <b/>
        <sz val="11"/>
        <color rgb="FF7030A0"/>
        <rFont val="Calibri"/>
        <family val="2"/>
        <scheme val="minor"/>
      </rPr>
      <t>gtAmt</t>
    </r>
  </si>
  <si>
    <t>Enrichissement avec le numéro CEGID</t>
  </si>
  <si>
    <t>Mouvements générés par la vacation financière create-account-transaction.</t>
  </si>
  <si>
    <r>
      <t xml:space="preserve">interbank settlement date au format DDMMYYYY
</t>
    </r>
    <r>
      <rPr>
        <b/>
        <sz val="11"/>
        <color theme="9"/>
        <rFont val="Calibri"/>
        <family val="2"/>
        <scheme val="minor"/>
      </rPr>
      <t>FIToFICstmrCdtTrf/GrpHdr/IntrBkSttlmDt</t>
    </r>
    <r>
      <rPr>
        <sz val="11"/>
        <color theme="1"/>
        <rFont val="Calibri"/>
        <family val="2"/>
        <scheme val="minor"/>
      </rPr>
      <t xml:space="preserve">
</t>
    </r>
    <r>
      <rPr>
        <b/>
        <sz val="11"/>
        <color rgb="FF7030A0"/>
        <rFont val="Calibri"/>
        <family val="2"/>
        <scheme val="minor"/>
      </rPr>
      <t>hIntSetDt</t>
    </r>
  </si>
  <si>
    <t>Flux SCTOUTGOING
start-vacation.timestamp
start-vacation/globalTransaction.transactionDate
start-vacation/globalTransaction.amount.value
HBASE
timestamp
gtTransDt
gtAmt</t>
  </si>
  <si>
    <r>
      <t xml:space="preserve">EPC MM-YYYY interbank settlement date au format 
</t>
    </r>
    <r>
      <rPr>
        <b/>
        <sz val="10"/>
        <color theme="9"/>
        <rFont val="Arial"/>
        <family val="2"/>
      </rPr>
      <t>FIToFICstmrCdtTrf/GrpHdr/IntrBkSttlmDt</t>
    </r>
    <r>
      <rPr>
        <sz val="10"/>
        <rFont val="Arial"/>
        <family val="2"/>
      </rPr>
      <t xml:space="preserve">
</t>
    </r>
    <r>
      <rPr>
        <b/>
        <sz val="10"/>
        <color rgb="FF7030A0"/>
        <rFont val="Arial"/>
        <family val="2"/>
      </rPr>
      <t>hIntSetDt</t>
    </r>
  </si>
  <si>
    <t>ddMMaa+Numéro incrémental de 01 à 99 puis AA,AB,...
Tous les couples Journal/Libellé identique auront le même numéro de pièce.</t>
  </si>
  <si>
    <t>ddMMaa+Numéro incrémental de 01 à 99 puis AA,AB,...
Tous les couples Journal/Libellé identique auront le même numéro de pièce.
 DOIT ETRE UNIQUE POUR UN COUPLE JOURNAL/LIBELLE</t>
  </si>
  <si>
    <t>ddMMyy+Numéro incrémental de 01 à 99 puis AA,AB,...
Tous les couples Journal/Libellé identique auront le même numéro de pièce.
 DOIT ETRE UNIQUE POUR UN COUPLE JOURNAL/LIBELLE</t>
  </si>
  <si>
    <t>512300000, paddé à droite avec 8 espaces (17 caractères max)</t>
  </si>
  <si>
    <t>première version</t>
  </si>
  <si>
    <r>
      <t xml:space="preserve">Flux MREPVAC
</t>
    </r>
    <r>
      <rPr>
        <b/>
        <sz val="11"/>
        <color theme="9"/>
        <rFont val="Calibri"/>
        <family val="2"/>
        <scheme val="minor"/>
      </rPr>
      <t>start-vacation.correlationId</t>
    </r>
    <r>
      <rPr>
        <b/>
        <sz val="11"/>
        <color theme="1"/>
        <rFont val="Calibri"/>
        <family val="2"/>
        <scheme val="minor"/>
      </rPr>
      <t xml:space="preserve">
</t>
    </r>
    <r>
      <rPr>
        <b/>
        <sz val="11"/>
        <color theme="7"/>
        <rFont val="Calibri"/>
        <family val="2"/>
        <scheme val="minor"/>
      </rPr>
      <t>corrId</t>
    </r>
    <r>
      <rPr>
        <b/>
        <sz val="11"/>
        <color theme="1"/>
        <rFont val="Calibri"/>
        <family val="2"/>
        <scheme val="minor"/>
      </rPr>
      <t xml:space="preserve">
</t>
    </r>
    <r>
      <rPr>
        <b/>
        <u/>
        <sz val="11"/>
        <color theme="1"/>
        <rFont val="Calibri"/>
        <family val="2"/>
        <scheme val="minor"/>
      </rPr>
      <t>1ère étape</t>
    </r>
    <r>
      <rPr>
        <b/>
        <sz val="11"/>
        <color theme="1"/>
        <rFont val="Calibri"/>
        <family val="2"/>
        <scheme val="minor"/>
      </rPr>
      <t xml:space="preserve"> : réupérer le correlationId de ou des vacation(s) créance du jour
MREPVAC.RowKey like </t>
    </r>
    <r>
      <rPr>
        <b/>
        <sz val="11"/>
        <color theme="5"/>
        <rFont val="Calibri"/>
        <family val="2"/>
        <scheme val="minor"/>
      </rPr>
      <t>yyyyMMdd</t>
    </r>
    <r>
      <rPr>
        <b/>
        <sz val="11"/>
        <color theme="1"/>
        <rFont val="Calibri"/>
        <family val="2"/>
        <scheme val="minor"/>
      </rPr>
      <t xml:space="preserve">|vacation-creances|start-vacation*
Flux VIRINT
</t>
    </r>
    <r>
      <rPr>
        <b/>
        <sz val="11"/>
        <color theme="9"/>
        <rFont val="Calibri"/>
        <family val="2"/>
        <scheme val="minor"/>
      </rPr>
      <t>CstmrCdtTrfInitn/GrpHdr/CtrlSum</t>
    </r>
    <r>
      <rPr>
        <b/>
        <sz val="11"/>
        <color theme="1"/>
        <rFont val="Calibri"/>
        <family val="2"/>
        <scheme val="minor"/>
      </rPr>
      <t xml:space="preserve">
</t>
    </r>
    <r>
      <rPr>
        <b/>
        <sz val="11"/>
        <color theme="9"/>
        <rFont val="Calibri"/>
        <family val="2"/>
        <scheme val="minor"/>
      </rPr>
      <t>CstmrCdtTrfInitn/PmtInf/Request Excecution Date</t>
    </r>
    <r>
      <rPr>
        <b/>
        <sz val="11"/>
        <color theme="1"/>
        <rFont val="Calibri"/>
        <family val="2"/>
        <scheme val="minor"/>
      </rPr>
      <t xml:space="preserve">
</t>
    </r>
    <r>
      <rPr>
        <b/>
        <sz val="11"/>
        <color rgb="FF7030A0"/>
        <rFont val="Calibri"/>
        <family val="2"/>
        <scheme val="minor"/>
      </rPr>
      <t>ctrlSum
reqExecDt</t>
    </r>
    <r>
      <rPr>
        <b/>
        <sz val="11"/>
        <color theme="1"/>
        <rFont val="Calibri"/>
        <family val="2"/>
        <scheme val="minor"/>
      </rPr>
      <t xml:space="preserve">
Pour chaque vacation : 
</t>
    </r>
    <r>
      <rPr>
        <b/>
        <u/>
        <sz val="11"/>
        <color theme="1"/>
        <rFont val="Calibri"/>
        <family val="2"/>
        <scheme val="minor"/>
      </rPr>
      <t>2 eme etape</t>
    </r>
    <r>
      <rPr>
        <b/>
        <sz val="11"/>
        <color theme="1"/>
        <rFont val="Calibri"/>
        <family val="2"/>
        <scheme val="minor"/>
      </rPr>
      <t xml:space="preserve"> : récupérer le montant global présent dans le fichier VIRINT correspondant au clearing des créances
VIREMENT.RowKey like VIRINT|yyyyMMdd|virements-clearing-creance|</t>
    </r>
    <r>
      <rPr>
        <b/>
        <sz val="11"/>
        <color theme="7"/>
        <rFont val="Calibri"/>
        <family val="2"/>
        <scheme val="minor"/>
      </rPr>
      <t>corrId</t>
    </r>
    <r>
      <rPr>
        <b/>
        <sz val="11"/>
        <color theme="1"/>
        <rFont val="Calibri"/>
        <family val="2"/>
        <scheme val="minor"/>
      </rPr>
      <t xml:space="preserve">
récupération du montant total (soit on a répliqué le montant total sur chaque virement, soit il faut aller chercher la ligne header du fichier)
</t>
    </r>
    <r>
      <rPr>
        <b/>
        <sz val="11"/>
        <color theme="9"/>
        <rFont val="Calibri"/>
        <family val="2"/>
        <scheme val="minor"/>
      </rPr>
      <t>CstmrCdtTrfInitn/GrpHdr/CtrlSum</t>
    </r>
    <r>
      <rPr>
        <b/>
        <sz val="11"/>
        <color theme="1"/>
        <rFont val="Calibri"/>
        <family val="2"/>
        <scheme val="minor"/>
      </rPr>
      <t xml:space="preserve">
</t>
    </r>
    <r>
      <rPr>
        <b/>
        <sz val="11"/>
        <color rgb="FF7030A0"/>
        <rFont val="Calibri"/>
        <family val="2"/>
        <scheme val="minor"/>
      </rPr>
      <t xml:space="preserve">ctrlSum
</t>
    </r>
    <r>
      <rPr>
        <b/>
        <u/>
        <sz val="11"/>
        <rFont val="Calibri"/>
        <family val="2"/>
        <scheme val="minor"/>
      </rPr>
      <t>3ème étape</t>
    </r>
    <r>
      <rPr>
        <b/>
        <sz val="11"/>
        <rFont val="Calibri"/>
        <family val="2"/>
        <scheme val="minor"/>
      </rPr>
      <t xml:space="preserve"> : générer les lignes de compe tiers (467) voir ci-contre</t>
    </r>
    <r>
      <rPr>
        <b/>
        <sz val="11"/>
        <color theme="1"/>
        <rFont val="Calibri"/>
        <family val="2"/>
        <scheme val="minor"/>
      </rPr>
      <t xml:space="preserve">
</t>
    </r>
  </si>
  <si>
    <t>le débit sur le compte de paiement génère 6 écritures comptables</t>
  </si>
  <si>
    <t>TRANSACTIONS</t>
  </si>
  <si>
    <t>ligne 14</t>
  </si>
  <si>
    <t>le libellé a changé, il peut aussi valoir REM E 102
Précision apportée sur aa="CB"</t>
  </si>
  <si>
    <t>Date de modification</t>
  </si>
  <si>
    <t>onglet</t>
  </si>
  <si>
    <t>quoi</t>
  </si>
  <si>
    <t>comment</t>
  </si>
  <si>
    <t>qui</t>
  </si>
  <si>
    <t>Rémi Nevers</t>
  </si>
  <si>
    <t xml:space="preserve">EPC05052019OD411190000        XC0000001         EPC 05-2019                        COUVREG 05:01:00 C00000010505201913           D7225,00             N9       EUR          E--                                        002A1                                     </t>
  </si>
  <si>
    <t xml:space="preserve">EPC05052019OD467190000        XC0000001         EPC 05-2019                        COMMISS 03:30:10                              D2000,00             N1       EUR          E--                                        002A1                                     </t>
  </si>
  <si>
    <t xml:space="preserve">CMR05052019OD467190000        XC0000001         EPC 05-2019                        TRANSAC 03:30:10                              C200000,00           N3       EUR          E--                                        002A1                                     </t>
  </si>
  <si>
    <t xml:space="preserve">CMR05052019OD467190000        XC0000001         EPC 05-2019                        VIRSORT 10:00:00                              D195985,00           N4       EUR          E--                                        002A1                                     </t>
  </si>
  <si>
    <t xml:space="preserve">CMR05052019OD467190000        XC0000001         EPC 05-2019                        IMPAYES 13:30:00                              D17000,00            N5       EUR          E--                                        002A1                                     </t>
  </si>
  <si>
    <t xml:space="preserve">EPC05052019OD467190000        XC0000001         EPC 05-2019                        FRAIREJ 13:30:00                              D225,00              N6       EUR          E--                                        002A1                                     </t>
  </si>
  <si>
    <t xml:space="preserve">EPC05052019OD467190000        XC0000001         EPC 05-2019                        COUVREG 05:01:00                              C7225,00             N9       EUR          E--                                        002A1                                     </t>
  </si>
  <si>
    <t>Tous</t>
  </si>
  <si>
    <t>modification de compte comptables
en bleu les nouvelles valeurs</t>
  </si>
  <si>
    <t>Virements sortants</t>
  </si>
  <si>
    <t>oui</t>
  </si>
  <si>
    <t>spécif</t>
  </si>
  <si>
    <t>relecture</t>
  </si>
  <si>
    <t>maj clé HBASE</t>
  </si>
  <si>
    <t>Sujet</t>
  </si>
  <si>
    <t>Cellule D5 et E5, pattern d'accès aux données changé.</t>
  </si>
  <si>
    <t>ajout écriture interchange</t>
  </si>
  <si>
    <r>
      <rPr>
        <b/>
        <sz val="11"/>
        <color theme="1"/>
        <rFont val="Calibri"/>
        <family val="2"/>
        <scheme val="minor"/>
      </rPr>
      <t>Flux REFCOM</t>
    </r>
    <r>
      <rPr>
        <sz val="11"/>
        <color theme="1"/>
        <rFont val="Calibri"/>
        <family val="2"/>
        <scheme val="minor"/>
      </rPr>
      <t xml:space="preserve">
REFCOM|MJCM-EP-IDCPCM
REFCOM|MJCM-EP-RUF3-TX (N° CEGID)
</t>
    </r>
    <r>
      <rPr>
        <b/>
        <sz val="11"/>
        <color theme="1"/>
        <rFont val="Calibri"/>
        <family val="2"/>
        <scheme val="minor"/>
      </rPr>
      <t>HBASE</t>
    </r>
    <r>
      <rPr>
        <sz val="11"/>
        <color theme="1"/>
        <rFont val="Calibri"/>
        <family val="2"/>
        <scheme val="minor"/>
      </rPr>
      <t xml:space="preserve">
</t>
    </r>
    <r>
      <rPr>
        <b/>
        <sz val="11"/>
        <color theme="8"/>
        <rFont val="Calibri"/>
        <family val="2"/>
        <scheme val="minor"/>
      </rPr>
      <t>IDCPCM</t>
    </r>
    <r>
      <rPr>
        <sz val="11"/>
        <color theme="1"/>
        <rFont val="Calibri"/>
        <family val="2"/>
        <scheme val="minor"/>
      </rPr>
      <t xml:space="preserve">
RUF3TX
</t>
    </r>
    <r>
      <rPr>
        <b/>
        <sz val="11"/>
        <color theme="1"/>
        <rFont val="Calibri"/>
        <family val="2"/>
        <scheme val="minor"/>
      </rPr>
      <t xml:space="preserve">Jointure avec MREPVAC </t>
    </r>
    <r>
      <rPr>
        <sz val="11"/>
        <color theme="1"/>
        <rFont val="Calibri"/>
        <family val="2"/>
        <scheme val="minor"/>
      </rPr>
      <t xml:space="preserve">
MREPVAC.trAcntId=REFCOM|MJCM-EP-IDCPCM</t>
    </r>
  </si>
  <si>
    <t>Mouvement d'interchange sur le compte de fonctionnement</t>
  </si>
  <si>
    <r>
      <rPr>
        <b/>
        <sz val="11"/>
        <rFont val="Calibri"/>
        <family val="2"/>
        <scheme val="minor"/>
      </rPr>
      <t>transaction date de l'objet transaction au format DDMMYYYY</t>
    </r>
    <r>
      <rPr>
        <b/>
        <sz val="11"/>
        <color theme="9"/>
        <rFont val="Calibri"/>
        <family val="2"/>
        <scheme val="minor"/>
      </rPr>
      <t xml:space="preserve">
get-account-transactions/transactions/*/transactionDate</t>
    </r>
    <r>
      <rPr>
        <sz val="11"/>
        <color theme="1"/>
        <rFont val="Calibri"/>
        <family val="2"/>
        <scheme val="minor"/>
      </rPr>
      <t xml:space="preserve">
</t>
    </r>
    <r>
      <rPr>
        <b/>
        <sz val="11"/>
        <color rgb="FF7030A0"/>
        <rFont val="Calibri"/>
        <family val="2"/>
        <scheme val="minor"/>
      </rPr>
      <t>trTransDt</t>
    </r>
  </si>
  <si>
    <r>
      <t xml:space="preserve">EPC MM-YYYY de la transaction date de l'objet transaction
</t>
    </r>
    <r>
      <rPr>
        <b/>
        <sz val="11"/>
        <color theme="9"/>
        <rFont val="Calibri"/>
        <family val="2"/>
        <scheme val="minor"/>
      </rPr>
      <t>get-account-transactions/transactions/*/transactionDate</t>
    </r>
    <r>
      <rPr>
        <sz val="11"/>
        <color theme="1"/>
        <rFont val="Calibri"/>
        <family val="2"/>
        <scheme val="minor"/>
      </rPr>
      <t xml:space="preserve">
</t>
    </r>
    <r>
      <rPr>
        <b/>
        <sz val="11"/>
        <color rgb="FF7030A0"/>
        <rFont val="Calibri"/>
        <family val="2"/>
        <scheme val="minor"/>
      </rPr>
      <t>trTransDt</t>
    </r>
  </si>
  <si>
    <t>512300000,paddé à droite avec 8 espaces (17 caractères max)</t>
  </si>
  <si>
    <t>627890000,paddé à droite avec 8 espaces (17 caractères max)</t>
  </si>
  <si>
    <t>467190000,paddé à droite avec 8 espaces (17 caractères max)</t>
  </si>
  <si>
    <r>
      <t xml:space="preserve">value de l'objet transaction, deux décimales,  ","  comme séparateur décimal, paddé à droite avec des caractères espaces
</t>
    </r>
    <r>
      <rPr>
        <b/>
        <sz val="11"/>
        <color theme="9"/>
        <rFont val="Calibri"/>
        <family val="2"/>
        <scheme val="minor"/>
      </rPr>
      <t xml:space="preserve">get-account-transactions/transactions/*/value.value
</t>
    </r>
    <r>
      <rPr>
        <sz val="11"/>
        <rFont val="Calibri"/>
        <family val="2"/>
        <scheme val="minor"/>
      </rPr>
      <t xml:space="preserve">valeur absolue de </t>
    </r>
    <r>
      <rPr>
        <b/>
        <sz val="11"/>
        <color rgb="FF7030A0"/>
        <rFont val="Calibri"/>
        <family val="2"/>
        <scheme val="minor"/>
      </rPr>
      <t>trValue</t>
    </r>
  </si>
  <si>
    <t>même règle que le G20, cette écriture n'est que le miroir de la précédente au crédit d'un compte 627 plutôt qu'au débit d'un 512.</t>
  </si>
  <si>
    <t>Revue clé HBASE, ajout de l'écriture des frais d'interchange</t>
  </si>
  <si>
    <t>état auxiliaire</t>
  </si>
  <si>
    <t>état opérations</t>
  </si>
  <si>
    <t>Exemples transactions</t>
  </si>
  <si>
    <t>Transactions TRA</t>
  </si>
  <si>
    <t>Transactions - interchange TRA</t>
  </si>
  <si>
    <t>Date</t>
  </si>
  <si>
    <t>Heure</t>
  </si>
  <si>
    <t>Libellé CEGID</t>
  </si>
  <si>
    <t>sens D/C</t>
  </si>
  <si>
    <t>Etat opérations</t>
  </si>
  <si>
    <t>Application source</t>
  </si>
  <si>
    <t>Etat auxiliaire</t>
  </si>
  <si>
    <t>N° Client CEGID</t>
  </si>
  <si>
    <t>N° Client SI EP</t>
  </si>
  <si>
    <t>Libellé opération CEGID</t>
  </si>
  <si>
    <t>Aplication source</t>
  </si>
  <si>
    <t>N° Créance</t>
  </si>
  <si>
    <t>HH:MI:SS de la transaction date de l'objet globaltransaction
start-vacation/globalTransaction.transactionDate
gtTransDt</t>
  </si>
  <si>
    <t>HH:MI:SS de la transaction date
create-account-transaction/transaction.transactionDate
trTransDt</t>
  </si>
  <si>
    <t>"REM E   100"+aahh:mm:ss
 ou "REM E   102"+aahh:mm:ss
du timestamp de l'évènement de start-vacation-reglement-transactions
start-vacation.timestamp
timestamp
aa=VACATIONS.scheme</t>
  </si>
  <si>
    <t>value de l'événement create-account-transaction, deux décimales,  ","  comme séparateur décimal, paddé à droite avec des caractères espaces
create-account-transaction/transaction.value.value
valeur absolue de trValue</t>
  </si>
  <si>
    <t>YYYY-MM-DD de la transaction date de l'objet globaltransaction
start-vacation/globalTransaction.transactionDate
gtTransDt</t>
  </si>
  <si>
    <t>YYYY-MM-DD de la transaction date
create-account-transaction/transaction.transactionDate
trTransDt</t>
  </si>
  <si>
    <t>REFCOM|MJCM-EP-IDCPCM</t>
  </si>
  <si>
    <t>NA</t>
  </si>
  <si>
    <t>REM E   100CB03:30:10</t>
  </si>
  <si>
    <t>Si gtLabel like REM E 100* Alors D
Si gtLabel like REM E 102* Alors C</t>
  </si>
  <si>
    <t>Si gtLabel like REM E 100* Alors C
Si gtLabel like REM E 102* Alors D</t>
  </si>
  <si>
    <r>
      <rPr>
        <b/>
        <sz val="11"/>
        <color theme="9"/>
        <rFont val="Calibri"/>
        <family val="2"/>
        <scheme val="minor"/>
      </rPr>
      <t>REFCOM|MJCM-EP-RUF3-TX (N° CEGID)</t>
    </r>
    <r>
      <rPr>
        <b/>
        <sz val="11"/>
        <color theme="1"/>
        <rFont val="Calibri"/>
        <family val="2"/>
        <scheme val="minor"/>
      </rPr>
      <t xml:space="preserve">
</t>
    </r>
    <r>
      <rPr>
        <b/>
        <sz val="11"/>
        <color rgb="FF7030A0"/>
        <rFont val="Calibri"/>
        <family val="2"/>
        <scheme val="minor"/>
      </rPr>
      <t>RUF3TX</t>
    </r>
  </si>
  <si>
    <r>
      <t xml:space="preserve">REFCOM|MJCM-EP-IDCPCM
</t>
    </r>
    <r>
      <rPr>
        <b/>
        <sz val="11"/>
        <color rgb="FF7030A0"/>
        <rFont val="Calibri"/>
        <family val="2"/>
        <scheme val="minor"/>
      </rPr>
      <t>IDCPCM</t>
    </r>
  </si>
  <si>
    <r>
      <t xml:space="preserve">interbank settlement date au format HH:MI:SS
</t>
    </r>
    <r>
      <rPr>
        <b/>
        <sz val="11"/>
        <color theme="9"/>
        <rFont val="Arial"/>
        <family val="2"/>
      </rPr>
      <t>FIToFICstmrCdtTrf/GrpHdr/IntrBkSttlmDt</t>
    </r>
    <r>
      <rPr>
        <sz val="11"/>
        <rFont val="Arial"/>
        <family val="2"/>
      </rPr>
      <t xml:space="preserve">
</t>
    </r>
    <r>
      <rPr>
        <b/>
        <sz val="11"/>
        <color rgb="FF7030A0"/>
        <rFont val="Arial"/>
        <family val="2"/>
      </rPr>
      <t>hIntSetDt</t>
    </r>
  </si>
  <si>
    <r>
      <t xml:space="preserve">interbank settlement date au format YYYY-MM-DD
</t>
    </r>
    <r>
      <rPr>
        <b/>
        <sz val="11"/>
        <color theme="9"/>
        <rFont val="Arial"/>
        <family val="2"/>
      </rPr>
      <t>FIToFICstmrCdtTrf/GrpHdr/IntrBkSttlmDt</t>
    </r>
    <r>
      <rPr>
        <sz val="11"/>
        <rFont val="Arial"/>
        <family val="2"/>
      </rPr>
      <t xml:space="preserve">
</t>
    </r>
    <r>
      <rPr>
        <b/>
        <sz val="11"/>
        <color rgb="FF7030A0"/>
        <rFont val="Arial"/>
        <family val="2"/>
      </rPr>
      <t>hIntSetDt</t>
    </r>
  </si>
  <si>
    <r>
      <t xml:space="preserve">transaction date de l'objet transaction au format YYYY-MM-DD
</t>
    </r>
    <r>
      <rPr>
        <b/>
        <sz val="11"/>
        <color theme="9"/>
        <rFont val="Calibri"/>
        <family val="2"/>
        <scheme val="minor"/>
      </rPr>
      <t>create-account-transaction/transaction.transactionDate</t>
    </r>
    <r>
      <rPr>
        <sz val="11"/>
        <color theme="1"/>
        <rFont val="Calibri"/>
        <family val="2"/>
        <scheme val="minor"/>
      </rPr>
      <t xml:space="preserve">
</t>
    </r>
    <r>
      <rPr>
        <b/>
        <sz val="11"/>
        <color rgb="FF7030A0"/>
        <rFont val="Calibri"/>
        <family val="2"/>
        <scheme val="minor"/>
      </rPr>
      <t>trTransDt</t>
    </r>
  </si>
  <si>
    <r>
      <t xml:space="preserve">transaction date de l'objet transaction au format HH:MI:SS
</t>
    </r>
    <r>
      <rPr>
        <b/>
        <sz val="11"/>
        <color theme="9"/>
        <rFont val="Calibri"/>
        <family val="2"/>
        <scheme val="minor"/>
      </rPr>
      <t>create-account-transaction/transaction.transactionDate</t>
    </r>
    <r>
      <rPr>
        <sz val="11"/>
        <color theme="1"/>
        <rFont val="Calibri"/>
        <family val="2"/>
        <scheme val="minor"/>
      </rPr>
      <t xml:space="preserve">
</t>
    </r>
    <r>
      <rPr>
        <b/>
        <sz val="11"/>
        <color rgb="FF7030A0"/>
        <rFont val="Calibri"/>
        <family val="2"/>
        <scheme val="minor"/>
      </rPr>
      <t>trTransDt</t>
    </r>
  </si>
  <si>
    <t>sans objet</t>
  </si>
  <si>
    <t>REM VIR      03:30:10</t>
  </si>
  <si>
    <t>Vacation Reglement Transactions</t>
  </si>
  <si>
    <t>Vacation financiere</t>
  </si>
  <si>
    <t>Commissions TRA</t>
  </si>
  <si>
    <t>Ordre de dév souhaité</t>
  </si>
  <si>
    <t>Montant global du fichier de Cashout</t>
  </si>
  <si>
    <t>580310000, paddé à droite avec 8 espaces (17 caractères max)</t>
  </si>
  <si>
    <t>Idem E5</t>
  </si>
  <si>
    <r>
      <t xml:space="preserve">"COMCO      aahh:mm:ss"
du timestamp de l'évènement de create-transaction
</t>
    </r>
    <r>
      <rPr>
        <b/>
        <sz val="10"/>
        <color rgb="FF7030A0"/>
        <rFont val="Arial"/>
        <family val="2"/>
      </rPr>
      <t>trTransDt</t>
    </r>
    <r>
      <rPr>
        <b/>
        <sz val="10"/>
        <color rgb="FF7030A0"/>
        <rFont val="Arial"/>
        <family val="2"/>
      </rPr>
      <t xml:space="preserve">
aa=VACATIONS.scheme</t>
    </r>
  </si>
  <si>
    <r>
      <t>transaction date de l'objet createTransfer au format DDMMYYYY
max(</t>
    </r>
    <r>
      <rPr>
        <b/>
        <sz val="11"/>
        <color rgb="FF7030A0"/>
        <rFont val="Calibri"/>
        <family val="2"/>
        <scheme val="minor"/>
      </rPr>
      <t>timestamp)</t>
    </r>
  </si>
  <si>
    <t>YYYY-MM-DD de la transaction date de l'objet create transfer
timestamp</t>
  </si>
  <si>
    <t>HH:MI:SS de la transaction date de l'objet globaltransaction
timestamp</t>
  </si>
  <si>
    <r>
      <t xml:space="preserve">"COMCO      aahh:mm:ss"
du timestamp de l'évènement de create-transfer
</t>
    </r>
    <r>
      <rPr>
        <b/>
        <sz val="10"/>
        <color theme="9"/>
        <rFont val="Arial"/>
        <family val="2"/>
      </rPr>
      <t xml:space="preserve">
max(</t>
    </r>
    <r>
      <rPr>
        <b/>
        <sz val="10"/>
        <color rgb="FF7030A0"/>
        <rFont val="Arial"/>
        <family val="2"/>
      </rPr>
      <t>timestamp)
aa=VACATIONS.scheme</t>
    </r>
  </si>
  <si>
    <r>
      <t xml:space="preserve">value de l'objet createTrabsfer, deux décimales,  ","  comme séparateur décimal, paddé à droite avec des caractères espaces
start-vacation/globalTransaction.amount.value
Somme(valeur absolue </t>
    </r>
    <r>
      <rPr>
        <b/>
        <sz val="11"/>
        <color rgb="FF7030A0"/>
        <rFont val="Calibri"/>
        <family val="2"/>
        <scheme val="minor"/>
      </rPr>
      <t>dectAmt)</t>
    </r>
  </si>
  <si>
    <t>COMMISSIONS</t>
  </si>
  <si>
    <t>Tout</t>
  </si>
  <si>
    <t>Spécifications Etat auxiliaire, Etat Opérations</t>
  </si>
  <si>
    <t>Maj clé HBASE</t>
  </si>
  <si>
    <t>même règle que D14</t>
  </si>
  <si>
    <t>Idem E8</t>
  </si>
  <si>
    <t>Idem E13</t>
  </si>
  <si>
    <t>Idem E18</t>
  </si>
  <si>
    <t>Idem E32</t>
  </si>
  <si>
    <t>Idem E33</t>
  </si>
  <si>
    <t>Idem E34</t>
  </si>
  <si>
    <t>Idem E36</t>
  </si>
  <si>
    <t>Idem E37</t>
  </si>
  <si>
    <t>Idem I20</t>
  </si>
  <si>
    <t>Idem L20</t>
  </si>
  <si>
    <t>Idem D20</t>
  </si>
  <si>
    <t>Idem E20</t>
  </si>
  <si>
    <t>Idem D14</t>
  </si>
  <si>
    <t>Idem D18</t>
  </si>
  <si>
    <t>Vacation Reglement Impayes</t>
  </si>
  <si>
    <t>Idem D17</t>
  </si>
  <si>
    <t>Idem E17</t>
  </si>
  <si>
    <t>"REM R   500"+aahh:mm:ss
 ou "REM R   502"+aahh:mm:ss
du timestamp de l'évènement de start-vacation-reglement-transactions
start-vacation.timestamp
timestamp
aa=VACATIONS.scheme</t>
  </si>
  <si>
    <t>Idem J33</t>
  </si>
  <si>
    <t>Idem J36</t>
  </si>
  <si>
    <t>Idem K17</t>
  </si>
  <si>
    <t>Idem J17</t>
  </si>
  <si>
    <t>Idem J32</t>
  </si>
  <si>
    <t>Idem J14</t>
  </si>
  <si>
    <t>Idem J13</t>
  </si>
  <si>
    <t>Idem J18</t>
  </si>
  <si>
    <t>Idem J20</t>
  </si>
  <si>
    <t>Idem D34</t>
  </si>
  <si>
    <t>Idem D33</t>
  </si>
  <si>
    <t>Idem D32</t>
  </si>
  <si>
    <t>Idem D36</t>
  </si>
  <si>
    <t>Impayés - interchange TRA</t>
  </si>
  <si>
    <t>Ajout interchange, Etats*2, relecture</t>
  </si>
  <si>
    <t>Relecture, simplification (mise en évidence des règles de calcul identiques)</t>
  </si>
  <si>
    <t>Mouvements générés par la vacation impayé create-account-transaction.</t>
  </si>
  <si>
    <t>idem D8</t>
  </si>
  <si>
    <t>idem D13</t>
  </si>
  <si>
    <t>idem D14</t>
  </si>
  <si>
    <t>ddMMaa+Numéro incrémental de 01 à 99 puis AA,AB,...
Tous les couples Journal/Libellé identique auront le même numéro de pièce.
 DOIT ETRE UNIQUE POUR UN COUPLE JOURNAL/LIBELLE
Donc le même numéro de pièce comptable pour les N écriture de frais de rejet par client</t>
  </si>
  <si>
    <t>Idem F20</t>
  </si>
  <si>
    <t>Idem H20</t>
  </si>
  <si>
    <r>
      <t xml:space="preserve">Somme (value de l'événement create-account-transaction)
, deux décimales,  ","  comme séparateur décimal, paddé à droite avec des caractères espaces
</t>
    </r>
    <r>
      <rPr>
        <b/>
        <sz val="11"/>
        <color theme="9"/>
        <rFont val="Calibri"/>
        <family val="2"/>
        <scheme val="minor"/>
      </rPr>
      <t>create-account-transaction/transaction.value.value</t>
    </r>
    <r>
      <rPr>
        <sz val="11"/>
        <color theme="1"/>
        <rFont val="Calibri"/>
        <family val="2"/>
        <scheme val="minor"/>
      </rPr>
      <t xml:space="preserve">
Somme( valeur absolue de </t>
    </r>
    <r>
      <rPr>
        <b/>
        <sz val="11"/>
        <color rgb="FF7030A0"/>
        <rFont val="Calibri"/>
        <family val="2"/>
        <scheme val="minor"/>
      </rPr>
      <t>trValue)</t>
    </r>
  </si>
  <si>
    <t>Idem F18</t>
  </si>
  <si>
    <t>Idem D5</t>
  </si>
  <si>
    <r>
      <rPr>
        <b/>
        <sz val="11"/>
        <rFont val="Calibri"/>
        <family val="2"/>
        <scheme val="minor"/>
      </rPr>
      <t>Jointure se fait entre</t>
    </r>
    <r>
      <rPr>
        <b/>
        <sz val="11"/>
        <color theme="9"/>
        <rFont val="Calibri"/>
        <family val="2"/>
        <scheme val="minor"/>
      </rPr>
      <t xml:space="preserve"> </t>
    </r>
    <r>
      <rPr>
        <b/>
        <sz val="11"/>
        <rFont val="Calibri"/>
        <family val="2"/>
        <scheme val="minor"/>
      </rPr>
      <t xml:space="preserve">REFCOM et le flux MREPVAC sur </t>
    </r>
    <r>
      <rPr>
        <b/>
        <sz val="11"/>
        <color theme="9"/>
        <rFont val="Calibri"/>
        <family val="2"/>
        <scheme val="minor"/>
      </rPr>
      <t xml:space="preserve">REFCOM|MJCM-EP-IDCPCM=create-account-transaction/accountId.value
</t>
    </r>
    <r>
      <rPr>
        <b/>
        <sz val="11"/>
        <color theme="4"/>
        <rFont val="Calibri"/>
        <family val="2"/>
        <scheme val="minor"/>
      </rPr>
      <t>IDCPCM=trAcntId</t>
    </r>
    <r>
      <rPr>
        <b/>
        <sz val="11"/>
        <color theme="9"/>
        <rFont val="Calibri"/>
        <family val="2"/>
        <scheme val="minor"/>
      </rPr>
      <t xml:space="preserve">
REFCOM|MJCM-EP-RUF3-TX (N° CEGID)</t>
    </r>
    <r>
      <rPr>
        <sz val="11"/>
        <color theme="1"/>
        <rFont val="Calibri"/>
        <family val="2"/>
        <scheme val="minor"/>
      </rPr>
      <t xml:space="preserve">
</t>
    </r>
    <r>
      <rPr>
        <b/>
        <sz val="11"/>
        <color rgb="FF7030A0"/>
        <rFont val="Calibri"/>
        <family val="2"/>
        <scheme val="minor"/>
      </rPr>
      <t xml:space="preserve">RUF3TX
</t>
    </r>
  </si>
  <si>
    <r>
      <t xml:space="preserve">YYYY-MM-DD de la transaction date
</t>
    </r>
    <r>
      <rPr>
        <b/>
        <sz val="10"/>
        <color theme="9"/>
        <rFont val="Arial"/>
        <family val="2"/>
      </rPr>
      <t>create-account-transaction/transaction.transactionDate</t>
    </r>
    <r>
      <rPr>
        <sz val="10"/>
        <rFont val="Arial"/>
        <family val="2"/>
      </rPr>
      <t xml:space="preserve">
Max(</t>
    </r>
    <r>
      <rPr>
        <b/>
        <sz val="10"/>
        <color rgb="FF7030A0"/>
        <rFont val="Arial"/>
        <family val="2"/>
      </rPr>
      <t>trTransDt</t>
    </r>
    <r>
      <rPr>
        <sz val="10"/>
        <rFont val="Arial"/>
        <family val="2"/>
      </rPr>
      <t>)</t>
    </r>
  </si>
  <si>
    <r>
      <t xml:space="preserve">HH:MI:SS de la transaction date
</t>
    </r>
    <r>
      <rPr>
        <b/>
        <sz val="11"/>
        <color theme="9"/>
        <rFont val="Calibri"/>
        <family val="2"/>
        <scheme val="minor"/>
      </rPr>
      <t>create-account-transaction/transaction.transactionDate</t>
    </r>
    <r>
      <rPr>
        <sz val="11"/>
        <color theme="1"/>
        <rFont val="Calibri"/>
        <family val="2"/>
        <scheme val="minor"/>
      </rPr>
      <t xml:space="preserve">
Max(</t>
    </r>
    <r>
      <rPr>
        <b/>
        <sz val="11"/>
        <color rgb="FF7030A0"/>
        <rFont val="Calibri"/>
        <family val="2"/>
        <scheme val="minor"/>
      </rPr>
      <t>trTransDt)</t>
    </r>
  </si>
  <si>
    <t>idem D34</t>
  </si>
  <si>
    <t>Idem D12</t>
  </si>
  <si>
    <t>REFCOM|MJCM-EP-IDCPCM
(voir jointure MRPVAC REFCOM)</t>
  </si>
  <si>
    <t>NE PAS RAJOUTER DE LIGNE</t>
  </si>
  <si>
    <t>Idem D44</t>
  </si>
  <si>
    <t>Idem D13</t>
  </si>
  <si>
    <t>NE PAS AJOUTER DE LIGNE</t>
  </si>
  <si>
    <t>Relecture 2</t>
  </si>
  <si>
    <r>
      <t xml:space="preserve">HH:MI:SS de la transaction date
</t>
    </r>
    <r>
      <rPr>
        <b/>
        <sz val="11"/>
        <color theme="9"/>
        <rFont val="Calibri"/>
        <family val="2"/>
        <scheme val="minor"/>
      </rPr>
      <t>create-account-transaction/transaction.transactionDate</t>
    </r>
    <r>
      <rPr>
        <sz val="11"/>
        <color theme="1"/>
        <rFont val="Calibri"/>
        <family val="2"/>
        <scheme val="minor"/>
      </rPr>
      <t xml:space="preserve">
t</t>
    </r>
    <r>
      <rPr>
        <b/>
        <sz val="11"/>
        <color rgb="FF7030A0"/>
        <rFont val="Calibri"/>
        <family val="2"/>
        <scheme val="minor"/>
      </rPr>
      <t>rTransDt</t>
    </r>
  </si>
  <si>
    <r>
      <t xml:space="preserve">YYYY-MM-DD de la transaction date
</t>
    </r>
    <r>
      <rPr>
        <b/>
        <sz val="11"/>
        <color theme="9"/>
        <rFont val="Calibri"/>
        <family val="2"/>
        <scheme val="minor"/>
      </rPr>
      <t>create-account-transaction/transaction.transactionDate</t>
    </r>
    <r>
      <rPr>
        <sz val="11"/>
        <rFont val="Calibri"/>
        <family val="2"/>
        <scheme val="minor"/>
      </rPr>
      <t xml:space="preserve">
</t>
    </r>
    <r>
      <rPr>
        <b/>
        <sz val="11"/>
        <color rgb="FF7030A0"/>
        <rFont val="Calibri"/>
        <family val="2"/>
        <scheme val="minor"/>
      </rPr>
      <t>trTransDt</t>
    </r>
  </si>
  <si>
    <t>Vacation Creances</t>
  </si>
  <si>
    <t>Idem D8</t>
  </si>
  <si>
    <t>Idem D37</t>
  </si>
  <si>
    <t>Couverture Réglementaire</t>
  </si>
  <si>
    <t>Idem L14</t>
  </si>
  <si>
    <t>Idem H5</t>
  </si>
  <si>
    <t>Idem L5</t>
  </si>
  <si>
    <r>
      <t xml:space="preserve">EPC MM-YYYY de la date 'excéution demandée
</t>
    </r>
    <r>
      <rPr>
        <b/>
        <sz val="10"/>
        <color theme="9"/>
        <rFont val="Arial"/>
        <family val="2"/>
      </rPr>
      <t>CstmrCdtTrfInitn/PmtInf/Request Excecution Date</t>
    </r>
    <r>
      <rPr>
        <sz val="10"/>
        <rFont val="Arial"/>
        <family val="2"/>
      </rPr>
      <t xml:space="preserve">
</t>
    </r>
    <r>
      <rPr>
        <b/>
        <sz val="10"/>
        <color rgb="FF7030A0"/>
        <rFont val="Arial"/>
        <family val="2"/>
      </rPr>
      <t>reqExecDt</t>
    </r>
  </si>
  <si>
    <r>
      <t xml:space="preserve">value de l'événement create-account-transaction, deux décimales,  ","  comme séparateur décimal, paddé à droite avec des caractères espaces
</t>
    </r>
    <r>
      <rPr>
        <b/>
        <sz val="11"/>
        <color theme="9"/>
        <rFont val="Calibri"/>
        <family val="2"/>
        <scheme val="minor"/>
      </rPr>
      <t>CstmrCdtTrfInitn/GrpHdr/CtrlSum</t>
    </r>
    <r>
      <rPr>
        <sz val="11"/>
        <color theme="1"/>
        <rFont val="Calibri"/>
        <family val="2"/>
        <scheme val="minor"/>
      </rPr>
      <t xml:space="preserve">
valeur absolue de </t>
    </r>
    <r>
      <rPr>
        <b/>
        <sz val="11"/>
        <color rgb="FF7030A0"/>
        <rFont val="Calibri"/>
        <family val="2"/>
        <scheme val="minor"/>
      </rPr>
      <t>ctrlSum</t>
    </r>
  </si>
  <si>
    <t>Idem N20</t>
  </si>
  <si>
    <t>Idem P20</t>
  </si>
  <si>
    <t>Idem I14</t>
  </si>
  <si>
    <r>
      <t xml:space="preserve"> deux décimales,  ","  comme séparateur décimal, paddé à droite avec des caractères espaces
</t>
    </r>
    <r>
      <rPr>
        <b/>
        <sz val="11"/>
        <color theme="9"/>
        <rFont val="Calibri"/>
        <family val="2"/>
        <scheme val="minor"/>
      </rPr>
      <t>CstmrCdtTrfInitn/GrpHdr/CtrlSum</t>
    </r>
    <r>
      <rPr>
        <sz val="11"/>
        <color theme="1"/>
        <rFont val="Calibri"/>
        <family val="2"/>
        <scheme val="minor"/>
      </rPr>
      <t xml:space="preserve">
valeur absolue de </t>
    </r>
    <r>
      <rPr>
        <b/>
        <sz val="11"/>
        <color rgb="FF7030A0"/>
        <rFont val="Calibri"/>
        <family val="2"/>
        <scheme val="minor"/>
      </rPr>
      <t>ctrlSum</t>
    </r>
  </si>
  <si>
    <t>Idem H18</t>
  </si>
  <si>
    <t>idem H13</t>
  </si>
  <si>
    <r>
      <t xml:space="preserve">au format DDMMYYYY
</t>
    </r>
    <r>
      <rPr>
        <b/>
        <sz val="11"/>
        <color theme="9"/>
        <rFont val="Calibri"/>
        <family val="2"/>
        <scheme val="minor"/>
      </rPr>
      <t xml:space="preserve">CstmrCdtTrfInitn/PmtInf/Request Excecution Date
</t>
    </r>
    <r>
      <rPr>
        <b/>
        <sz val="11"/>
        <color rgb="FF7030A0"/>
        <rFont val="Calibri"/>
        <family val="2"/>
        <scheme val="minor"/>
      </rPr>
      <t>reqExecDt</t>
    </r>
  </si>
  <si>
    <t>idem H8</t>
  </si>
  <si>
    <r>
      <t xml:space="preserve">EPC MM-YYYY de la date d'excéution demandée
</t>
    </r>
    <r>
      <rPr>
        <b/>
        <sz val="10"/>
        <color theme="9"/>
        <rFont val="Arial"/>
        <family val="2"/>
      </rPr>
      <t>CstmrCdtTrfInitn/PmtInf/Request Excecution Date</t>
    </r>
    <r>
      <rPr>
        <sz val="10"/>
        <rFont val="Arial"/>
        <family val="2"/>
      </rPr>
      <t xml:space="preserve">
</t>
    </r>
    <r>
      <rPr>
        <b/>
        <sz val="10"/>
        <color rgb="FF7030A0"/>
        <rFont val="Arial"/>
        <family val="2"/>
      </rPr>
      <t>reqExecDt</t>
    </r>
  </si>
  <si>
    <r>
      <t xml:space="preserve">EPC MM-YYYY de la date d'excéution demandée
</t>
    </r>
    <r>
      <rPr>
        <b/>
        <sz val="10"/>
        <color theme="9"/>
        <rFont val="Arial"/>
        <family val="2"/>
      </rPr>
      <t>create-account-transaction/transaction.transactionDate</t>
    </r>
    <r>
      <rPr>
        <sz val="10"/>
        <rFont val="Arial"/>
        <family val="2"/>
      </rPr>
      <t xml:space="preserve">
</t>
    </r>
    <r>
      <rPr>
        <b/>
        <sz val="10"/>
        <color rgb="FF7030A0"/>
        <rFont val="Arial"/>
        <family val="2"/>
      </rPr>
      <t xml:space="preserve">MREPVAC.trTransDt </t>
    </r>
  </si>
  <si>
    <t>Idem L13</t>
  </si>
  <si>
    <t>Idem L18</t>
  </si>
  <si>
    <r>
      <rPr>
        <b/>
        <sz val="16"/>
        <color theme="1"/>
        <rFont val="Calibri"/>
        <family val="2"/>
        <scheme val="minor"/>
      </rPr>
      <t>DECAN        hh:mi:ss</t>
    </r>
    <r>
      <rPr>
        <sz val="11"/>
        <color theme="1"/>
        <rFont val="Calibri"/>
        <family val="2"/>
        <scheme val="minor"/>
      </rPr>
      <t xml:space="preserve">
hh:mi:ss = </t>
    </r>
    <r>
      <rPr>
        <b/>
        <sz val="11"/>
        <color rgb="FF7030A0"/>
        <rFont val="Calibri"/>
        <family val="2"/>
        <scheme val="minor"/>
      </rPr>
      <t>reqExecDt</t>
    </r>
    <r>
      <rPr>
        <sz val="11"/>
        <color theme="1"/>
        <rFont val="Calibri"/>
        <family val="2"/>
        <scheme val="minor"/>
      </rPr>
      <t xml:space="preserve"> hh:mi:ss</t>
    </r>
  </si>
  <si>
    <r>
      <rPr>
        <b/>
        <sz val="16"/>
        <color theme="1"/>
        <rFont val="Calibri"/>
        <family val="2"/>
        <scheme val="minor"/>
      </rPr>
      <t>CANTO        hh:mi:ss</t>
    </r>
    <r>
      <rPr>
        <sz val="11"/>
        <color theme="1"/>
        <rFont val="Calibri"/>
        <family val="2"/>
        <scheme val="minor"/>
      </rPr>
      <t xml:space="preserve">
hh:mi:ss = </t>
    </r>
    <r>
      <rPr>
        <b/>
        <sz val="11"/>
        <color rgb="FF7030A0"/>
        <rFont val="Calibri"/>
        <family val="2"/>
        <scheme val="minor"/>
      </rPr>
      <t>reqExecDt</t>
    </r>
    <r>
      <rPr>
        <sz val="11"/>
        <color theme="1"/>
        <rFont val="Calibri"/>
        <family val="2"/>
        <scheme val="minor"/>
      </rPr>
      <t xml:space="preserve"> hh:mi:ss</t>
    </r>
  </si>
  <si>
    <r>
      <t xml:space="preserve">HH:MI:SS de la transaction date
</t>
    </r>
    <r>
      <rPr>
        <b/>
        <sz val="12"/>
        <color theme="9"/>
        <rFont val="Calibri"/>
        <family val="2"/>
        <scheme val="minor"/>
      </rPr>
      <t>CstmrCdtTrfInitn/PmtInf/Request Excecution Date</t>
    </r>
    <r>
      <rPr>
        <sz val="12"/>
        <color theme="1"/>
        <rFont val="Calibri"/>
        <family val="2"/>
        <scheme val="minor"/>
      </rPr>
      <t xml:space="preserve">
</t>
    </r>
    <r>
      <rPr>
        <b/>
        <sz val="12"/>
        <color rgb="FF7030A0"/>
        <rFont val="Calibri"/>
        <family val="2"/>
        <scheme val="minor"/>
      </rPr>
      <t>reqExecDt</t>
    </r>
  </si>
  <si>
    <r>
      <t xml:space="preserve">YYYY-MM-DD de la transaction date
</t>
    </r>
    <r>
      <rPr>
        <b/>
        <sz val="12"/>
        <color theme="9"/>
        <rFont val="Calibri"/>
        <family val="2"/>
        <scheme val="minor"/>
      </rPr>
      <t>CstmrCdtTrfInitn/PmtInf/Request Excecution Date</t>
    </r>
    <r>
      <rPr>
        <sz val="12"/>
        <rFont val="Calibri"/>
        <family val="2"/>
        <scheme val="minor"/>
      </rPr>
      <t xml:space="preserve">
</t>
    </r>
    <r>
      <rPr>
        <b/>
        <sz val="12"/>
        <color rgb="FF7030A0"/>
        <rFont val="Calibri"/>
        <family val="2"/>
        <scheme val="minor"/>
      </rPr>
      <t>reqExecDt</t>
    </r>
  </si>
  <si>
    <t>Idem H14</t>
  </si>
  <si>
    <t>Idem H33</t>
  </si>
  <si>
    <t>Idem H34</t>
  </si>
  <si>
    <t>Vacation Financiere</t>
  </si>
  <si>
    <t>YYYY-MM-DD de la transaction date 
create-account-transaction/transaction.transactionDate
gtTransDt</t>
  </si>
  <si>
    <t>Idem M12</t>
  </si>
  <si>
    <t>L14</t>
  </si>
  <si>
    <t>L18</t>
  </si>
  <si>
    <t>L33</t>
  </si>
  <si>
    <t>L34</t>
  </si>
  <si>
    <t>COUV_REGLMT</t>
  </si>
  <si>
    <t>Fin du mapping pour les états auxiliaires et opérations</t>
  </si>
  <si>
    <t>VIR_SORTANT</t>
  </si>
  <si>
    <t>FRAIS_REJET</t>
  </si>
  <si>
    <t>CREANCE_SUSPENS</t>
  </si>
  <si>
    <t>VIR_ENTRANT</t>
  </si>
  <si>
    <t>interchange/ impact changement stockage get-account-transactions</t>
  </si>
  <si>
    <t>pas d'impact suite au changement de stockage des transactions récupérées par les vacations.</t>
  </si>
  <si>
    <t>analyse impact</t>
  </si>
  <si>
    <t>maj spéc</t>
  </si>
  <si>
    <r>
      <t xml:space="preserve">interchange/ impact changement stockage get-account-transactions
Cellule J5 en </t>
    </r>
    <r>
      <rPr>
        <b/>
        <i/>
        <sz val="11"/>
        <color rgb="FF002060"/>
        <rFont val="Calibri"/>
        <family val="2"/>
        <scheme val="minor"/>
      </rPr>
      <t>bleu, gras et italique</t>
    </r>
  </si>
  <si>
    <t>Date relecture 2</t>
  </si>
  <si>
    <t>16122019</t>
  </si>
  <si>
    <t>EPC 12-2019</t>
  </si>
  <si>
    <t>REM E   100CB23:30:16</t>
  </si>
  <si>
    <t>Auxiliaire/analytique</t>
  </si>
  <si>
    <t>Longueur</t>
  </si>
  <si>
    <t>20011701</t>
  </si>
  <si>
    <r>
      <t xml:space="preserve">{"source":"B.EP.BPM","uid":"P191219T141553738S00050601","correlationId":"f1a5a8e0-20d5-11ea-aa47-0050569b0f0c","timestamp":"2019-12-19T15:15:53.738+0100","type":"create-account-transaction","params":[{"type":"input","name":"operationCode","value":"REM E   100CB15:15:53"},{"type":"input","name":"accountId","value":"DC06983215"},{"type":"input","name":"transaction","value":{"label":"Transactions", "amount":{"currency":"EUR", "value":"34.0"}, </t>
    </r>
    <r>
      <rPr>
        <sz val="11"/>
        <color theme="5"/>
        <rFont val="Calibri"/>
        <family val="2"/>
        <scheme val="minor"/>
      </rPr>
      <t xml:space="preserve">"transactionDate":"2019-12-17T15:03:05Z", </t>
    </r>
    <r>
      <rPr>
        <sz val="11"/>
        <color theme="1"/>
        <rFont val="Calibri"/>
        <family val="2"/>
        <scheme val="minor"/>
      </rPr>
      <t>"valueDate":"2019-12-17T15:03:05Z"}}]},</t>
    </r>
  </si>
  <si>
    <r>
      <t>{"source":"B.EP.BPM","uid":"P191217T140304335S00001301","correlationId":"f1a5a8e0-20d5-11ea-aa47-0050569b0f0c","timestamp":"2019-12-17T15:03:04.335+0100","type":"start-vacation-reglement-transactions","params":[
{"type":"input","name":"globalTransaction","value":{"id":"REwwMjkyMDk2NS1BOUEzMEMxSDhINjMwQ0hQNjhPM0lESEw0ODNKUEZSVlZWVjkxUk5KTTNWTTJVMzFES19fX19fXw","label":"REM E 100 00000999191212MONEXT","amount":{"currency":"EUR","value":105.9},"bookedDate":"2019-12-17T12:00:00Z",</t>
    </r>
    <r>
      <rPr>
        <sz val="11"/>
        <color theme="5"/>
        <rFont val="Calibri"/>
        <family val="2"/>
        <scheme val="minor"/>
      </rPr>
      <t>"transactionDate":"2019-12-16T23:30:16Z"</t>
    </r>
    <r>
      <rPr>
        <sz val="11"/>
        <color theme="1"/>
        <rFont val="Calibri"/>
        <family val="2"/>
        <scheme val="minor"/>
      </rPr>
      <t xml:space="preserve">,"valueDate":"2019-12-17T12:00:00Z","vacation":"TRANSACTION","reference":"00000999191212MONEXT","operationType":"100"}}
,{"type":"input","name":"file","value":"CRE_MBA_20191217095616"}]}
</t>
    </r>
  </si>
  <si>
    <t xml:space="preserve">   </t>
  </si>
  <si>
    <t xml:space="preserve">        </t>
  </si>
  <si>
    <t xml:space="preserve">467190000        </t>
  </si>
  <si>
    <t xml:space="preserve">512391000        </t>
  </si>
  <si>
    <t xml:space="preserve">          </t>
  </si>
  <si>
    <t>105,90</t>
  </si>
  <si>
    <t>34,00</t>
  </si>
  <si>
    <t>C000999</t>
  </si>
  <si>
    <t>C0002537 </t>
  </si>
  <si>
    <t>71,90</t>
  </si>
  <si>
    <t>TRA</t>
  </si>
  <si>
    <t>Etat opération</t>
  </si>
  <si>
    <t>2019-12-17</t>
  </si>
  <si>
    <t>DC06983215</t>
  </si>
  <si>
    <t>DC07063052</t>
  </si>
  <si>
    <t>Ligne TRA</t>
  </si>
  <si>
    <t>Contrôle longueur</t>
  </si>
  <si>
    <t>Ligne état opérations</t>
  </si>
  <si>
    <t>Ligne état auxiliaire</t>
  </si>
  <si>
    <t xml:space="preserve">467190000      </t>
  </si>
  <si>
    <t xml:space="preserve">467190000 </t>
  </si>
  <si>
    <t>Cellule E5 : AND vacTyp="vacation-reglement-transactions" à la place de "AND vacTyp="vacation-financiere"</t>
  </si>
  <si>
    <r>
      <rPr>
        <b/>
        <sz val="11"/>
        <color theme="1"/>
        <rFont val="Calibri"/>
        <family val="2"/>
        <scheme val="minor"/>
      </rPr>
      <t>Flux REFCOM</t>
    </r>
    <r>
      <rPr>
        <sz val="11"/>
        <color theme="1"/>
        <rFont val="Calibri"/>
        <family val="2"/>
        <scheme val="minor"/>
      </rPr>
      <t xml:space="preserve">
REFCOM|MJCM-EP-IDCPCM
REFCOM|MJCM-EP-RUF3-TX (N° CEGID)
REFCOM|MJCM-EP-IBAN-EXT
</t>
    </r>
    <r>
      <rPr>
        <b/>
        <sz val="11"/>
        <color theme="1"/>
        <rFont val="Calibri"/>
        <family val="2"/>
        <scheme val="minor"/>
      </rPr>
      <t>HBASE</t>
    </r>
    <r>
      <rPr>
        <sz val="11"/>
        <color theme="1"/>
        <rFont val="Calibri"/>
        <family val="2"/>
        <scheme val="minor"/>
      </rPr>
      <t xml:space="preserve">
</t>
    </r>
    <r>
      <rPr>
        <b/>
        <sz val="11"/>
        <color theme="8"/>
        <rFont val="Calibri"/>
        <family val="2"/>
        <scheme val="minor"/>
      </rPr>
      <t>IDCPCM</t>
    </r>
    <r>
      <rPr>
        <sz val="11"/>
        <color theme="1"/>
        <rFont val="Calibri"/>
        <family val="2"/>
        <scheme val="minor"/>
      </rPr>
      <t xml:space="preserve">
RUF3TX
</t>
    </r>
    <r>
      <rPr>
        <b/>
        <sz val="11"/>
        <color theme="1"/>
        <rFont val="Calibri"/>
        <family val="2"/>
        <scheme val="minor"/>
      </rPr>
      <t xml:space="preserve">Jointure avec MREPVAC </t>
    </r>
    <r>
      <rPr>
        <sz val="11"/>
        <color theme="1"/>
        <rFont val="Calibri"/>
        <family val="2"/>
        <scheme val="minor"/>
      </rPr>
      <t xml:space="preserve">
MREPVAC.trAcntId=REFCOM|MJCM-EP-IDCPCM
</t>
    </r>
    <r>
      <rPr>
        <b/>
        <sz val="11"/>
        <color theme="1"/>
        <rFont val="Calibri"/>
        <family val="2"/>
        <scheme val="minor"/>
      </rPr>
      <t xml:space="preserve">
Jointure avec TRANSACTIONS</t>
    </r>
    <r>
      <rPr>
        <sz val="11"/>
        <color theme="1"/>
        <rFont val="Calibri"/>
        <family val="2"/>
        <scheme val="minor"/>
      </rPr>
      <t xml:space="preserve">
TRANSACTIONS.creditorAccountId=REFCOM|MJCM-EP-IBAN-EXT</t>
    </r>
  </si>
  <si>
    <t>ajout condition 
OR vacTyp="vacations-reglement-transactions"</t>
  </si>
  <si>
    <r>
      <t>{"source":"B.EP.BPM","uid":"P191219T141610290S00050701","correlationId":"f1a5a8e0-20d5-11ea-aa47-0050569b0f0c","timestamp":"2019-12-19T15:16:10.290+0100","type":"create-account-transaction","params":[{"type":"input","name":"operationCode","value":"REM E   100CB15:16:10"},{"type":"input","name":"accountId","value":"DC07063052"},{"type":"input","name":"transaction","value":{"label":"Transactions","amount":{"currency":"EUR","value":71.90},</t>
    </r>
    <r>
      <rPr>
        <sz val="11"/>
        <color theme="5"/>
        <rFont val="Calibri"/>
        <family val="2"/>
        <scheme val="minor"/>
      </rPr>
      <t>"transactionDate":"2019-12-19T15:16:03Z"</t>
    </r>
    <r>
      <rPr>
        <sz val="11"/>
        <color theme="1"/>
        <rFont val="Calibri"/>
        <family val="2"/>
        <scheme val="minor"/>
      </rPr>
      <t>,"valueDate":"2019-12-19T15:16:03Z"}}]},</t>
    </r>
  </si>
  <si>
    <t>10</t>
  </si>
  <si>
    <t>EPC 01-2020</t>
  </si>
  <si>
    <t>17012020</t>
  </si>
  <si>
    <t>A2</t>
  </si>
  <si>
    <t>01R1R000</t>
  </si>
  <si>
    <t>COMCO      CB13:30:11</t>
  </si>
  <si>
    <t>0,04</t>
  </si>
  <si>
    <t>2020-01-17</t>
  </si>
  <si>
    <t>13:30:11</t>
  </si>
  <si>
    <t>Evenement de start-vacation-reglement-transactions</t>
  </si>
  <si>
    <t>Evenements create-account-transactions</t>
  </si>
  <si>
    <t>TABLE</t>
  </si>
  <si>
    <t>EVT</t>
  </si>
  <si>
    <t>EVENEMENT</t>
  </si>
  <si>
    <t>Rappel pour le 17/01 Nous avons eu un règlement de 10 euros, pour 1 commerçant. Avec des frais d'interchange de 0,02. Des commissions prélévées au commerçant de 0,04 euro.
Donc dans CEGID nous allons généré :
1 ligne 512 pour le reglement global de 10 euros
1 ligne 467 pour le reglement de 10 euros pour le client MONEXT
1 ligne 512 d'interchange1 ligne 627 d'interchange
Pour les commissions voir l'onglet COMMISSIONS_1701
EN GRIS Les événements de la journé du 17/12, ne correspondent pas au valeur en dessous.</t>
  </si>
  <si>
    <t>512 - interchange</t>
  </si>
  <si>
    <t>627 - interchange</t>
  </si>
  <si>
    <t>512300000</t>
  </si>
  <si>
    <t>627890000</t>
  </si>
  <si>
    <t>COM E   100CB03:25:56</t>
  </si>
  <si>
    <t>0,02</t>
  </si>
  <si>
    <t>VIR</t>
  </si>
  <si>
    <t>C0009999</t>
  </si>
  <si>
    <t>TOUS</t>
  </si>
  <si>
    <t xml:space="preserve">EPC05052019OD708290000        H01R1R000EPC 05-2019                        COMMISS 03:30:10                              C2000,00             N1       EUR          E--                                        002A1                                     </t>
  </si>
  <si>
    <t xml:space="preserve">EPC05052019OD708293000        H01R1R000EPC 05-2019                        FRAIREJ 13:30:00                              C225,00              N6       EUR          E--                                        002A1                                     </t>
  </si>
  <si>
    <r>
      <t xml:space="preserve">Colonne </t>
    </r>
    <r>
      <rPr>
        <b/>
        <sz val="11"/>
        <color theme="1"/>
        <rFont val="Calibri"/>
        <family val="2"/>
        <scheme val="minor"/>
      </rPr>
      <t>Axe</t>
    </r>
    <r>
      <rPr>
        <sz val="11"/>
        <color theme="1"/>
        <rFont val="Calibri"/>
        <family val="2"/>
        <scheme val="minor"/>
      </rPr>
      <t xml:space="preserve"> : Changement de valeur pour A2 (ancienne valeur A1)
Colonne </t>
    </r>
    <r>
      <rPr>
        <b/>
        <sz val="11"/>
        <color theme="1"/>
        <rFont val="Calibri"/>
        <family val="2"/>
        <scheme val="minor"/>
      </rPr>
      <t>Code de paiement</t>
    </r>
    <r>
      <rPr>
        <sz val="11"/>
        <color theme="1"/>
        <rFont val="Calibri"/>
        <family val="2"/>
        <scheme val="minor"/>
      </rPr>
      <t xml:space="preserve"> : Pour toutes les lignes d'écritures sur les comptes 512
Colonne </t>
    </r>
    <r>
      <rPr>
        <b/>
        <sz val="11"/>
        <color theme="1"/>
        <rFont val="Calibri"/>
        <family val="2"/>
        <scheme val="minor"/>
      </rPr>
      <t>Clé analytique/auxiliaire</t>
    </r>
    <r>
      <rPr>
        <sz val="11"/>
        <color theme="1"/>
        <rFont val="Calibri"/>
        <family val="2"/>
        <scheme val="minor"/>
      </rPr>
      <t xml:space="preserve"> : pour les écritures sur les comptes 7* et 6*, la clé analytique a changé 01R1R000 (ancienne valeur : M8C01R1R1R0000100 )</t>
    </r>
  </si>
  <si>
    <r>
      <t xml:space="preserve">value de l'objet ctrlSum, deux décimales,  ","  comme séparateur décimal, paddé à droite avec des caractères espaces
</t>
    </r>
    <r>
      <rPr>
        <b/>
        <sz val="11"/>
        <color theme="9"/>
        <rFont val="Calibri"/>
        <family val="2"/>
        <scheme val="minor"/>
      </rPr>
      <t xml:space="preserve">FIToFICstmrCdtTrf/GrpHdr/TtlIntrBkSttlmAmt
</t>
    </r>
    <r>
      <rPr>
        <sz val="11"/>
        <rFont val="Calibri"/>
        <family val="2"/>
        <scheme val="minor"/>
      </rPr>
      <t xml:space="preserve">valeur absolue de </t>
    </r>
    <r>
      <rPr>
        <b/>
        <sz val="11"/>
        <color rgb="FF7030A0"/>
        <rFont val="Calibri"/>
        <family val="2"/>
        <scheme val="minor"/>
      </rPr>
      <t>ctrlSum</t>
    </r>
  </si>
  <si>
    <r>
      <t xml:space="preserve">EPC MM-YYYY de la transaction date de l'objet transfer
</t>
    </r>
    <r>
      <rPr>
        <b/>
        <sz val="10"/>
        <color rgb="FF7030A0"/>
        <rFont val="Arial"/>
        <family val="2"/>
      </rPr>
      <t xml:space="preserve">
timestamp</t>
    </r>
  </si>
  <si>
    <r>
      <t>Somme  des valeur de l'objet transfer, deux décimales,  ","  comme séparateur décimal, paddé à droite avec des caractères espaces</t>
    </r>
    <r>
      <rPr>
        <b/>
        <sz val="11"/>
        <color theme="9"/>
        <rFont val="Calibri"/>
        <family val="2"/>
        <scheme val="minor"/>
      </rPr>
      <t xml:space="preserve">
Somme(</t>
    </r>
    <r>
      <rPr>
        <sz val="11"/>
        <rFont val="Calibri"/>
        <family val="2"/>
        <scheme val="minor"/>
      </rPr>
      <t>valeur absolue de</t>
    </r>
    <r>
      <rPr>
        <b/>
        <sz val="11"/>
        <color rgb="FF7030A0"/>
        <rFont val="Calibri"/>
        <family val="2"/>
        <scheme val="minor"/>
      </rPr>
      <t xml:space="preserve"> ctAmt)</t>
    </r>
  </si>
  <si>
    <r>
      <t>EPC MM-YYYY de la transaction date
D5.</t>
    </r>
    <r>
      <rPr>
        <b/>
        <sz val="10"/>
        <color theme="9"/>
        <rFont val="Arial"/>
        <family val="2"/>
      </rPr>
      <t>start-vacation/globalTransaction.transactionDate</t>
    </r>
    <r>
      <rPr>
        <sz val="10"/>
        <rFont val="Arial"/>
        <family val="2"/>
      </rPr>
      <t xml:space="preserve">
</t>
    </r>
    <r>
      <rPr>
        <b/>
        <sz val="10"/>
        <color rgb="FF7030A0"/>
        <rFont val="Arial"/>
        <family val="2"/>
      </rPr>
      <t>D5.gtTransDt</t>
    </r>
  </si>
  <si>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t>
    </r>
    <r>
      <rPr>
        <b/>
        <sz val="11"/>
        <color rgb="FF7030A0"/>
        <rFont val="Calibri"/>
        <family val="2"/>
        <scheme val="minor"/>
      </rPr>
      <t xml:space="preserve">
</t>
    </r>
    <r>
      <rPr>
        <sz val="11"/>
        <color theme="1"/>
        <rFont val="Calibri"/>
        <family val="2"/>
        <scheme val="minor"/>
      </rPr>
      <t xml:space="preserve">
</t>
    </r>
    <r>
      <rPr>
        <sz val="9"/>
        <color theme="1"/>
        <rFont val="Calibri"/>
        <family val="2"/>
        <scheme val="minor"/>
      </rPr>
      <t xml:space="preserve">anciennement : </t>
    </r>
    <r>
      <rPr>
        <i/>
        <sz val="9"/>
        <color theme="1"/>
        <rFont val="Calibri"/>
        <family val="2"/>
        <scheme val="minor"/>
      </rPr>
      <t xml:space="preserve">MREPVAC.RowKey like </t>
    </r>
    <r>
      <rPr>
        <i/>
        <sz val="9"/>
        <color theme="5"/>
        <rFont val="Calibri"/>
        <family val="2"/>
        <scheme val="minor"/>
      </rPr>
      <t>yyyyMMdd</t>
    </r>
    <r>
      <rPr>
        <i/>
        <sz val="9"/>
        <color theme="1"/>
        <rFont val="Calibri"/>
        <family val="2"/>
        <scheme val="minor"/>
      </rPr>
      <t>|vacation-reglement-transactions|create-account-transaction|</t>
    </r>
    <r>
      <rPr>
        <b/>
        <i/>
        <sz val="9"/>
        <color theme="7"/>
        <rFont val="Calibri"/>
        <family val="2"/>
        <scheme val="minor"/>
      </rPr>
      <t xml:space="preserve">corrId
</t>
    </r>
    <r>
      <rPr>
        <i/>
        <sz val="9"/>
        <rFont val="Calibri"/>
        <family val="2"/>
        <scheme val="minor"/>
      </rPr>
      <t>AND trValue&gt;0</t>
    </r>
    <r>
      <rPr>
        <i/>
        <sz val="11"/>
        <rFont val="Calibri"/>
        <family val="2"/>
        <scheme val="minor"/>
      </rPr>
      <t xml:space="preserve">
</t>
    </r>
    <r>
      <rPr>
        <b/>
        <i/>
        <sz val="11"/>
        <rFont val="Calibri"/>
        <family val="2"/>
        <scheme val="minor"/>
      </rPr>
      <t xml:space="preserve">
</t>
    </r>
    <r>
      <rPr>
        <b/>
        <sz val="11"/>
        <rFont val="Calibri"/>
        <family val="2"/>
        <scheme val="minor"/>
      </rPr>
      <t>2°)Récupérer les EVENT de type CRETR, labellisés Transac. *</t>
    </r>
    <r>
      <rPr>
        <i/>
        <sz val="11"/>
        <rFont val="Calibri"/>
        <family val="2"/>
        <scheme val="minor"/>
      </rPr>
      <t xml:space="preserve">
</t>
    </r>
    <r>
      <rPr>
        <sz val="11"/>
        <rFont val="Calibri"/>
        <family val="2"/>
        <scheme val="minor"/>
      </rPr>
      <t>MREPVAC.RowKey like yyyyMMdd|</t>
    </r>
    <r>
      <rPr>
        <b/>
        <sz val="11"/>
        <color theme="7"/>
        <rFont val="Calibri"/>
        <family val="2"/>
        <scheme val="minor"/>
      </rPr>
      <t>corrId</t>
    </r>
    <r>
      <rPr>
        <sz val="11"/>
        <rFont val="Calibri"/>
        <family val="2"/>
        <scheme val="minor"/>
      </rPr>
      <t>|CRETR</t>
    </r>
    <r>
      <rPr>
        <b/>
        <sz val="11"/>
        <rFont val="Calibri"/>
        <family val="2"/>
        <scheme val="minor"/>
      </rPr>
      <t xml:space="preserve">*
</t>
    </r>
    <r>
      <rPr>
        <sz val="11"/>
        <rFont val="Calibri"/>
        <family val="2"/>
        <scheme val="minor"/>
      </rPr>
      <t>AND (trLabel="Transac. crédit carte CB" OR trLabel="Transac. débit carte CB")
Si gtLabel like "REM E   100*" prendre "Transac. crédit carte CB"
Si gtLabel like "REM E   102*" prendre "Transac. débit carte CB"</t>
    </r>
  </si>
  <si>
    <r>
      <rPr>
        <b/>
        <sz val="11"/>
        <color theme="1"/>
        <rFont val="Calibri"/>
        <family val="2"/>
        <scheme val="minor"/>
      </rPr>
      <t>Flux MREPVAC</t>
    </r>
    <r>
      <rPr>
        <sz val="11"/>
        <color theme="1"/>
        <rFont val="Calibri"/>
        <family val="2"/>
        <scheme val="minor"/>
      </rPr>
      <t xml:space="preserve">
</t>
    </r>
    <r>
      <rPr>
        <b/>
        <sz val="11"/>
        <color theme="9"/>
        <rFont val="Calibri"/>
        <family val="2"/>
        <scheme val="minor"/>
      </rPr>
      <t>get-account-transactions/transactions/*/transactionDate
get-account-transactions/transactions/*/value.value
get-account-transactions/transactions/*/value.label</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
trValue
trLabel</t>
    </r>
    <r>
      <rPr>
        <sz val="11"/>
        <color theme="1"/>
        <rFont val="Calibri"/>
        <family val="2"/>
        <scheme val="minor"/>
      </rPr>
      <t xml:space="preserve">
3°)Récupérer le transfert correspondant au prélèvement de l’interchange via le label
</t>
    </r>
    <r>
      <rPr>
        <b/>
        <sz val="11"/>
        <color theme="1"/>
        <rFont val="Calibri"/>
        <family val="2"/>
        <scheme val="minor"/>
      </rPr>
      <t xml:space="preserve">
Transactions du compte de fonctionnement</t>
    </r>
    <r>
      <rPr>
        <sz val="11"/>
        <color theme="1"/>
        <rFont val="Calibri"/>
        <family val="2"/>
        <scheme val="minor"/>
      </rPr>
      <t xml:space="preserve">
</t>
    </r>
    <r>
      <rPr>
        <b/>
        <sz val="11"/>
        <color rgb="FF002060"/>
        <rFont val="Calibri"/>
        <family val="2"/>
        <scheme val="minor"/>
      </rPr>
      <t>TRANSACTIONS.RowKey like yyyyMMdd|GACTR|TE56235696*
AND trLabel=replace(gtLabel,"REM","COM")</t>
    </r>
  </si>
  <si>
    <r>
      <t>Si trLabel like "COM E 100*"
Alors "COM E   100</t>
    </r>
    <r>
      <rPr>
        <b/>
        <sz val="11"/>
        <color theme="5"/>
        <rFont val="Calibri"/>
        <family val="2"/>
        <scheme val="minor"/>
      </rPr>
      <t>D5.scheme</t>
    </r>
    <r>
      <rPr>
        <sz val="11"/>
        <color theme="1"/>
        <rFont val="Calibri"/>
        <family val="2"/>
        <scheme val="minor"/>
      </rPr>
      <t>hh:mm:ss" de la</t>
    </r>
    <r>
      <rPr>
        <b/>
        <sz val="11"/>
        <color rgb="FF7030A0"/>
        <rFont val="Calibri"/>
        <family val="2"/>
        <scheme val="minor"/>
      </rPr>
      <t xml:space="preserve"> D5.gtTransDt</t>
    </r>
    <r>
      <rPr>
        <sz val="11"/>
        <color theme="1"/>
        <rFont val="Calibri"/>
        <family val="2"/>
        <scheme val="minor"/>
      </rPr>
      <t xml:space="preserve">
Sinon
   Si trLabel like "COM E 102*"
        Alors"COM E   102</t>
    </r>
    <r>
      <rPr>
        <b/>
        <sz val="11"/>
        <color theme="5"/>
        <rFont val="Calibri"/>
        <family val="2"/>
        <scheme val="minor"/>
      </rPr>
      <t>D5.scheme</t>
    </r>
    <r>
      <rPr>
        <sz val="11"/>
        <color theme="1"/>
        <rFont val="Calibri"/>
        <family val="2"/>
        <scheme val="minor"/>
      </rPr>
      <t xml:space="preserve">aahh:mm:ss" de la </t>
    </r>
    <r>
      <rPr>
        <b/>
        <sz val="11"/>
        <color rgb="FF7030A0"/>
        <rFont val="Calibri"/>
        <family val="2"/>
        <scheme val="minor"/>
      </rPr>
      <t>D5.gtTransDt</t>
    </r>
    <r>
      <rPr>
        <sz val="11"/>
        <color theme="1"/>
        <rFont val="Calibri"/>
        <family val="2"/>
        <scheme val="minor"/>
      </rPr>
      <t xml:space="preserve">
</t>
    </r>
  </si>
  <si>
    <r>
      <t>"REM E   100"+</t>
    </r>
    <r>
      <rPr>
        <b/>
        <sz val="10"/>
        <color theme="5"/>
        <rFont val="Arial"/>
        <family val="2"/>
      </rPr>
      <t>D5.scheme</t>
    </r>
    <r>
      <rPr>
        <sz val="10"/>
        <rFont val="Arial"/>
        <family val="2"/>
      </rPr>
      <t>hh:mm:ss
 ou "REM E   102"+</t>
    </r>
    <r>
      <rPr>
        <b/>
        <sz val="10"/>
        <color theme="5"/>
        <rFont val="Arial"/>
        <family val="2"/>
      </rPr>
      <t>D5.scheme</t>
    </r>
    <r>
      <rPr>
        <sz val="10"/>
        <rFont val="Arial"/>
        <family val="2"/>
      </rPr>
      <t xml:space="preserve">hh:mm:ss
du timestamp de l'évènement de start-vacation-reglement-transactions
</t>
    </r>
    <r>
      <rPr>
        <b/>
        <sz val="10"/>
        <color theme="9"/>
        <rFont val="Arial"/>
        <family val="2"/>
      </rPr>
      <t xml:space="preserve">start-vacation/globalTransaction.transactionDate
</t>
    </r>
    <r>
      <rPr>
        <b/>
        <sz val="10"/>
        <color rgb="FF7030A0"/>
        <rFont val="Arial"/>
        <family val="2"/>
      </rPr>
      <t>D5.gtTransDt
aa=VACATIONS.scheme</t>
    </r>
  </si>
  <si>
    <r>
      <t xml:space="preserve">"REM VIR hh:mm:ss" du timestamp de l'interbank settlement date
</t>
    </r>
    <r>
      <rPr>
        <b/>
        <sz val="10"/>
        <color theme="9"/>
        <rFont val="Arial"/>
        <family val="2"/>
      </rPr>
      <t xml:space="preserve">FIToFICstmrCdtTrf/GrpHdr/IntrBkSttlmDt
</t>
    </r>
    <r>
      <rPr>
        <b/>
        <sz val="10"/>
        <color rgb="FF7030A0"/>
        <rFont val="Arial"/>
        <family val="2"/>
      </rPr>
      <t>hIntSetDt</t>
    </r>
  </si>
  <si>
    <t>n comme autant de commerçant</t>
  </si>
  <si>
    <r>
      <t xml:space="preserve">"COMCO      aahh:mm:ss"
du timestamp de l'évènement de create-transaction
</t>
    </r>
    <r>
      <rPr>
        <b/>
        <sz val="10"/>
        <color rgb="FF7030A0"/>
        <rFont val="Arial"/>
        <family val="2"/>
      </rPr>
      <t>Vacation.timestamp
aa=D5.Etape 1.VACATIONS.scheme</t>
    </r>
  </si>
  <si>
    <r>
      <t xml:space="preserve">Si gtLabel like "REM R 500*" Alors "REM R   500aahh:mm:ss"
Si gtLabel like "REM R 502*" Alors "REM R   502aahh:mm:ss"
"hh:mm:ss" du </t>
    </r>
    <r>
      <rPr>
        <b/>
        <sz val="10"/>
        <color rgb="FF7030A0"/>
        <rFont val="Arial"/>
        <family val="2"/>
      </rPr>
      <t>timestamp</t>
    </r>
    <r>
      <rPr>
        <sz val="10"/>
        <rFont val="Arial"/>
        <family val="2"/>
      </rPr>
      <t xml:space="preserve">
"aa"=</t>
    </r>
    <r>
      <rPr>
        <b/>
        <sz val="10"/>
        <color theme="7"/>
        <rFont val="Arial"/>
        <family val="2"/>
      </rPr>
      <t xml:space="preserve">scheme
</t>
    </r>
    <r>
      <rPr>
        <sz val="10"/>
        <rFont val="Arial"/>
        <family val="2"/>
      </rPr>
      <t xml:space="preserve">
</t>
    </r>
    <r>
      <rPr>
        <b/>
        <sz val="10"/>
        <color theme="9"/>
        <rFont val="Arial"/>
        <family val="2"/>
      </rPr>
      <t xml:space="preserve">start-vacation.timestamp
</t>
    </r>
    <r>
      <rPr>
        <b/>
        <sz val="10"/>
        <color rgb="FF7030A0"/>
        <rFont val="Arial"/>
        <family val="2"/>
      </rPr>
      <t>timestamp</t>
    </r>
  </si>
  <si>
    <t>15,07</t>
  </si>
  <si>
    <t>REM E   100CB08:05:14</t>
  </si>
  <si>
    <t>05022020</t>
  </si>
  <si>
    <t>EPC 02-2020</t>
  </si>
  <si>
    <r>
      <t xml:space="preserve">transaction date de l'objet transaction au format DDMMYYYY
</t>
    </r>
    <r>
      <rPr>
        <b/>
        <sz val="11"/>
        <color theme="9"/>
        <rFont val="Calibri"/>
        <family val="2"/>
        <scheme val="minor"/>
      </rPr>
      <t>create-account-transaction/transaction.transactionDate</t>
    </r>
    <r>
      <rPr>
        <sz val="11"/>
        <color theme="1"/>
        <rFont val="Calibri"/>
        <family val="2"/>
        <scheme val="minor"/>
      </rPr>
      <t xml:space="preserve">
</t>
    </r>
    <r>
      <rPr>
        <b/>
        <sz val="11"/>
        <color rgb="FF7030A0"/>
        <rFont val="Calibri"/>
        <family val="2"/>
        <scheme val="minor"/>
      </rPr>
      <t>vacation.timestamp</t>
    </r>
  </si>
  <si>
    <r>
      <t xml:space="preserve">EPC MM-YYYY de la transaction date
</t>
    </r>
    <r>
      <rPr>
        <b/>
        <sz val="10"/>
        <color theme="9"/>
        <rFont val="Arial"/>
        <family val="2"/>
      </rPr>
      <t>create-account-transaction/transaction.transactionDate</t>
    </r>
    <r>
      <rPr>
        <sz val="10"/>
        <rFont val="Arial"/>
        <family val="2"/>
      </rPr>
      <t xml:space="preserve">
</t>
    </r>
    <r>
      <rPr>
        <b/>
        <sz val="10"/>
        <color rgb="FF7030A0"/>
        <rFont val="Arial"/>
        <family val="2"/>
      </rPr>
      <t>vacation.timestamp</t>
    </r>
  </si>
  <si>
    <r>
      <rPr>
        <b/>
        <sz val="11"/>
        <color theme="1"/>
        <rFont val="Calibri"/>
        <family val="2"/>
        <scheme val="minor"/>
      </rPr>
      <t xml:space="preserve">Flux MREPVAC
</t>
    </r>
    <r>
      <rPr>
        <b/>
        <sz val="11"/>
        <color theme="9"/>
        <rFont val="Calibri"/>
        <family val="2"/>
        <scheme val="minor"/>
      </rPr>
      <t>start-vacation.timestamp
start-vacation.correlationId
start-vacation/globalTransaction.transactionDate
start-vacation/globalTransaction.amount.value</t>
    </r>
    <r>
      <rPr>
        <b/>
        <sz val="11"/>
        <color theme="1"/>
        <rFont val="Calibri"/>
        <family val="2"/>
        <scheme val="minor"/>
      </rPr>
      <t xml:space="preserve">
HBASE</t>
    </r>
    <r>
      <rPr>
        <sz val="11"/>
        <color theme="1"/>
        <rFont val="Calibri"/>
        <family val="2"/>
        <scheme val="minor"/>
      </rPr>
      <t xml:space="preserve">
</t>
    </r>
    <r>
      <rPr>
        <b/>
        <sz val="11"/>
        <color rgb="FF7030A0"/>
        <rFont val="Calibri"/>
        <family val="2"/>
        <scheme val="minor"/>
      </rPr>
      <t xml:space="preserve">timestamp
</t>
    </r>
    <r>
      <rPr>
        <b/>
        <sz val="11"/>
        <color theme="7"/>
        <rFont val="Calibri"/>
        <family val="2"/>
        <scheme val="minor"/>
      </rPr>
      <t>corrId</t>
    </r>
    <r>
      <rPr>
        <b/>
        <sz val="11"/>
        <color rgb="FF7030A0"/>
        <rFont val="Calibri"/>
        <family val="2"/>
        <scheme val="minor"/>
      </rPr>
      <t xml:space="preserve">
gtTransDt
gtAmt
gtLabel</t>
    </r>
    <r>
      <rPr>
        <sz val="11"/>
        <color theme="1"/>
        <rFont val="Calibri"/>
        <family val="2"/>
        <scheme val="minor"/>
      </rPr>
      <t xml:space="preserve">
impayesCorrId=corrId , timestamp, scheme 
FROM VACATIONS Where RowKey like yyyyMMdd|*
and vacTyp="vacation-reglement-impayes"
</t>
    </r>
    <r>
      <rPr>
        <b/>
        <sz val="11"/>
        <color theme="7"/>
        <rFont val="Calibri"/>
        <family val="2"/>
        <scheme val="minor"/>
      </rPr>
      <t>impayesCorrId</t>
    </r>
    <r>
      <rPr>
        <sz val="11"/>
        <color theme="1"/>
        <rFont val="Calibri"/>
        <family val="2"/>
        <scheme val="minor"/>
      </rPr>
      <t xml:space="preserve"> même règle que E5
EVENEMENT.RowKey like </t>
    </r>
    <r>
      <rPr>
        <sz val="11"/>
        <color theme="5"/>
        <rFont val="Calibri"/>
        <family val="2"/>
        <scheme val="minor"/>
      </rPr>
      <t>yyyyMMdd</t>
    </r>
    <r>
      <rPr>
        <sz val="11"/>
        <color theme="1"/>
        <rFont val="Calibri"/>
        <family val="2"/>
        <scheme val="minor"/>
      </rPr>
      <t>|impayesCorrId|START*</t>
    </r>
  </si>
  <si>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t>
    </r>
    <r>
      <rPr>
        <b/>
        <sz val="11"/>
        <color rgb="FF7030A0"/>
        <rFont val="Calibri"/>
        <family val="2"/>
        <scheme val="minor"/>
      </rPr>
      <t xml:space="preserve">
</t>
    </r>
    <r>
      <rPr>
        <sz val="11"/>
        <color theme="1"/>
        <rFont val="Calibri"/>
        <family val="2"/>
        <scheme val="minor"/>
      </rPr>
      <t xml:space="preserve">
EVENEMENT.RowKey like </t>
    </r>
    <r>
      <rPr>
        <sz val="11"/>
        <color theme="5"/>
        <rFont val="Calibri"/>
        <family val="2"/>
        <scheme val="minor"/>
      </rPr>
      <t>yyyyMMdd</t>
    </r>
    <r>
      <rPr>
        <sz val="11"/>
        <color theme="1"/>
        <rFont val="Calibri"/>
        <family val="2"/>
        <scheme val="minor"/>
      </rPr>
      <t>|</t>
    </r>
    <r>
      <rPr>
        <b/>
        <sz val="11"/>
        <color theme="7"/>
        <rFont val="Calibri"/>
        <family val="2"/>
        <scheme val="minor"/>
      </rPr>
      <t>impayesCorrId</t>
    </r>
    <r>
      <rPr>
        <sz val="11"/>
        <color theme="1"/>
        <rFont val="Calibri"/>
        <family val="2"/>
        <scheme val="minor"/>
      </rPr>
      <t>|CRETR|*</t>
    </r>
    <r>
      <rPr>
        <b/>
        <sz val="11"/>
        <color theme="7"/>
        <rFont val="Calibri"/>
        <family val="2"/>
        <scheme val="minor"/>
      </rPr>
      <t xml:space="preserve">
</t>
    </r>
    <r>
      <rPr>
        <sz val="11"/>
        <rFont val="Calibri"/>
        <family val="2"/>
        <scheme val="minor"/>
      </rPr>
      <t xml:space="preserve">AND trLabel like "Impayés *"
</t>
    </r>
    <r>
      <rPr>
        <b/>
        <sz val="11"/>
        <color theme="7"/>
        <rFont val="Calibri"/>
        <family val="2"/>
        <scheme val="minor"/>
      </rPr>
      <t/>
    </r>
  </si>
  <si>
    <r>
      <t xml:space="preserve">transaction date de l'objet transaction au format DDMMYYYY
</t>
    </r>
    <r>
      <rPr>
        <b/>
        <sz val="11"/>
        <color theme="9"/>
        <rFont val="Calibri"/>
        <family val="2"/>
        <scheme val="minor"/>
      </rPr>
      <t>start-vacation/globalTransaction.transactionDate</t>
    </r>
    <r>
      <rPr>
        <sz val="11"/>
        <color theme="1"/>
        <rFont val="Calibri"/>
        <family val="2"/>
        <scheme val="minor"/>
      </rPr>
      <t xml:space="preserve">
</t>
    </r>
    <r>
      <rPr>
        <b/>
        <sz val="11"/>
        <color rgb="FF7030A0"/>
        <rFont val="Calibri"/>
        <family val="2"/>
        <scheme val="minor"/>
      </rPr>
      <t>D5.gtTransDt</t>
    </r>
  </si>
  <si>
    <r>
      <rPr>
        <b/>
        <sz val="11"/>
        <rFont val="Calibri"/>
        <family val="2"/>
        <scheme val="minor"/>
      </rPr>
      <t>transaction date de l'objet transaction au format DDMMYYYY</t>
    </r>
    <r>
      <rPr>
        <b/>
        <sz val="11"/>
        <color theme="9"/>
        <rFont val="Calibri"/>
        <family val="2"/>
        <scheme val="minor"/>
      </rPr>
      <t xml:space="preserve">
start-vacation/globalTransaction.transactionDate</t>
    </r>
    <r>
      <rPr>
        <sz val="11"/>
        <color theme="1"/>
        <rFont val="Calibri"/>
        <family val="2"/>
        <scheme val="minor"/>
      </rPr>
      <t xml:space="preserve">
</t>
    </r>
    <r>
      <rPr>
        <b/>
        <sz val="11"/>
        <color rgb="FF7030A0"/>
        <rFont val="Calibri"/>
        <family val="2"/>
        <scheme val="minor"/>
      </rPr>
      <t>D5.gtTransDt</t>
    </r>
  </si>
  <si>
    <r>
      <t xml:space="preserve">EPC MM-YYYY de la transaction date de l'objet transaction
</t>
    </r>
    <r>
      <rPr>
        <b/>
        <sz val="11"/>
        <color theme="9"/>
        <rFont val="Calibri"/>
        <family val="2"/>
        <scheme val="minor"/>
      </rPr>
      <t xml:space="preserve">start-vacation/globalTransaction.transactionDate
</t>
    </r>
    <r>
      <rPr>
        <b/>
        <sz val="11"/>
        <color rgb="FF7030A0"/>
        <rFont val="Calibri"/>
        <family val="2"/>
        <scheme val="minor"/>
      </rPr>
      <t>D5.gtTransDt</t>
    </r>
  </si>
  <si>
    <r>
      <t xml:space="preserve">EPC MM-YYYY de la transaction date
</t>
    </r>
    <r>
      <rPr>
        <b/>
        <sz val="10"/>
        <color theme="9"/>
        <rFont val="Arial"/>
        <family val="2"/>
      </rPr>
      <t xml:space="preserve">start-vacation/globalTransaction.transactionDate
</t>
    </r>
    <r>
      <rPr>
        <b/>
        <sz val="10"/>
        <color rgb="FF7030A0"/>
        <rFont val="Arial"/>
        <family val="2"/>
      </rPr>
      <t>D5.gtTransDt</t>
    </r>
  </si>
  <si>
    <t>Si gtLabel like "REM R 500*" Alors "REM R   500aahh:mm:ss" alors D
Si gtLabel like "REM R 502*" Alors "REM R   502aahh:mm:ss" alors C</t>
  </si>
  <si>
    <t>Si gtLabel like "REM R 500*" Alors "REM R   500aahh:mm:ss" alors C
Si gtLabel like "REM R 502*" Alors "REM R   502aahh:mm:ss" alors D</t>
  </si>
  <si>
    <r>
      <rPr>
        <b/>
        <sz val="11"/>
        <color theme="1"/>
        <rFont val="Calibri"/>
        <family val="2"/>
        <scheme val="minor"/>
      </rPr>
      <t>Flux MREPVAC</t>
    </r>
    <r>
      <rPr>
        <sz val="11"/>
        <color theme="1"/>
        <rFont val="Calibri"/>
        <family val="2"/>
        <scheme val="minor"/>
      </rPr>
      <t xml:space="preserve">
</t>
    </r>
    <r>
      <rPr>
        <b/>
        <sz val="11"/>
        <color theme="9"/>
        <rFont val="Calibri"/>
        <family val="2"/>
        <scheme val="minor"/>
      </rPr>
      <t>get-account-transactions/transactions/*/transactionDate
get-account-transactions/transactions/*/value.value
get-account-transactions/transactions/*/value.label</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
trValue
trLabel</t>
    </r>
    <r>
      <rPr>
        <sz val="11"/>
        <color theme="1"/>
        <rFont val="Calibri"/>
        <family val="2"/>
        <scheme val="minor"/>
      </rPr>
      <t xml:space="preserve">
</t>
    </r>
    <r>
      <rPr>
        <b/>
        <sz val="11"/>
        <color theme="1"/>
        <rFont val="Calibri"/>
        <family val="2"/>
        <scheme val="minor"/>
      </rPr>
      <t xml:space="preserve">
Transactions du compte de fonctionnement</t>
    </r>
    <r>
      <rPr>
        <sz val="11"/>
        <color theme="1"/>
        <rFont val="Calibri"/>
        <family val="2"/>
        <scheme val="minor"/>
      </rPr>
      <t xml:space="preserve">
</t>
    </r>
    <r>
      <rPr>
        <b/>
        <i/>
        <sz val="11"/>
        <color rgb="FF002060"/>
        <rFont val="Calibri"/>
        <family val="2"/>
        <scheme val="minor"/>
      </rPr>
      <t>TRANSACTION.RowKey like yyyyMMdd|GACTR|TE56235696*
AND (trLabel like "COM R   500*" or trLabel like "COM R   502*")</t>
    </r>
    <r>
      <rPr>
        <sz val="11"/>
        <color theme="1"/>
        <rFont val="Calibri"/>
        <family val="2"/>
        <scheme val="minor"/>
      </rPr>
      <t xml:space="preserve">
Si D5.gtLabel like "REM R   500*" filtrer sur "COM R   500*" et scheme="CB"
Si D5.gtLabel like "REM R   502*" filtrer sur "COM R   502*" et scheme="CB"
</t>
    </r>
  </si>
  <si>
    <t>Idem D5 avec Somme GROUP  BY correlationId</t>
  </si>
  <si>
    <t>Idem F5</t>
  </si>
  <si>
    <r>
      <t xml:space="preserve">EPC MM-YYYY de la vacation
</t>
    </r>
    <r>
      <rPr>
        <b/>
        <sz val="10"/>
        <color rgb="FF7030A0"/>
        <rFont val="Arial"/>
        <family val="2"/>
      </rPr>
      <t>VACATION.timestamp</t>
    </r>
  </si>
  <si>
    <r>
      <t xml:space="preserve">transaction date de l'objet transaction au format DDMMYYYY
</t>
    </r>
    <r>
      <rPr>
        <b/>
        <sz val="11"/>
        <color theme="9"/>
        <rFont val="Calibri"/>
        <family val="2"/>
        <scheme val="minor"/>
      </rPr>
      <t>VACATION.timestamp</t>
    </r>
  </si>
  <si>
    <t>1 ligne par créance</t>
  </si>
  <si>
    <r>
      <rPr>
        <b/>
        <sz val="11"/>
        <color theme="1"/>
        <rFont val="Calibri"/>
        <family val="2"/>
        <scheme val="minor"/>
      </rPr>
      <t>Flux VIRINT</t>
    </r>
    <r>
      <rPr>
        <sz val="11"/>
        <color theme="1"/>
        <rFont val="Calibri"/>
        <family val="2"/>
        <scheme val="minor"/>
      </rPr>
      <t xml:space="preserve">
</t>
    </r>
    <r>
      <rPr>
        <b/>
        <sz val="11"/>
        <color theme="9"/>
        <rFont val="Calibri"/>
        <family val="2"/>
        <scheme val="minor"/>
      </rPr>
      <t>CstmrCdtTrfInitn/GrpHdr/CtrlSum</t>
    </r>
    <r>
      <rPr>
        <sz val="11"/>
        <color theme="1"/>
        <rFont val="Calibri"/>
        <family val="2"/>
        <scheme val="minor"/>
      </rPr>
      <t xml:space="preserve">
</t>
    </r>
    <r>
      <rPr>
        <b/>
        <sz val="11"/>
        <color theme="9"/>
        <rFont val="Calibri"/>
        <family val="2"/>
        <scheme val="minor"/>
      </rPr>
      <t>CstmrCdtTrfInitn/PmtInf/Request Excecution Date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 xml:space="preserve">ctrlSum
reqExecDt
</t>
    </r>
    <r>
      <rPr>
        <b/>
        <strike/>
        <sz val="11"/>
        <color rgb="FF7030A0"/>
        <rFont val="Calibri"/>
        <family val="2"/>
        <scheme val="minor"/>
      </rPr>
      <t>idVacImpayes=</t>
    </r>
    <r>
      <rPr>
        <strike/>
        <sz val="11"/>
        <rFont val="Calibri"/>
        <family val="2"/>
        <scheme val="minor"/>
      </rPr>
      <t xml:space="preserve">corrId FROM VACATIONS WHERE RowKey like </t>
    </r>
    <r>
      <rPr>
        <b/>
        <strike/>
        <sz val="11"/>
        <color theme="5"/>
        <rFont val="Calibri"/>
        <family val="2"/>
        <scheme val="minor"/>
      </rPr>
      <t>yyyyMMdd</t>
    </r>
    <r>
      <rPr>
        <strike/>
        <sz val="11"/>
        <rFont val="Calibri"/>
        <family val="2"/>
        <scheme val="minor"/>
      </rPr>
      <t>*
and vacTyp="vacation-reglement-impayes"</t>
    </r>
    <r>
      <rPr>
        <b/>
        <sz val="11"/>
        <color rgb="FF7030A0"/>
        <rFont val="Calibri"/>
        <family val="2"/>
        <scheme val="minor"/>
      </rPr>
      <t xml:space="preserve">
Les opérations de décantonnement peuvent se faire dans plusieurs vacations différentes, ces endroits changent souvent, les retours en arrière sur certaines vacations sont à anticiper. C'est opurquoi nous n'allons pas filtrer par tye de vacation.
</t>
    </r>
    <r>
      <rPr>
        <sz val="11"/>
        <color theme="1"/>
        <rFont val="Calibri"/>
        <family val="2"/>
        <scheme val="minor"/>
      </rPr>
      <t xml:space="preserve">
ctrlSum, reqExecDt FROM VIREMENTS.RowKey like H|</t>
    </r>
    <r>
      <rPr>
        <sz val="11"/>
        <color theme="5"/>
        <rFont val="Calibri"/>
        <family val="2"/>
        <scheme val="minor"/>
      </rPr>
      <t>yyyyMMdd</t>
    </r>
    <r>
      <rPr>
        <sz val="11"/>
        <color theme="1"/>
        <rFont val="Calibri"/>
        <family val="2"/>
        <scheme val="minor"/>
      </rPr>
      <t xml:space="preserve">|DC|*
</t>
    </r>
  </si>
  <si>
    <t>Idem N14</t>
  </si>
  <si>
    <r>
      <t>EPC MM-YYYY de la date d'excéution demandée</t>
    </r>
    <r>
      <rPr>
        <sz val="10"/>
        <rFont val="Arial"/>
        <family val="2"/>
      </rPr>
      <t xml:space="preserve">
</t>
    </r>
    <r>
      <rPr>
        <sz val="10"/>
        <color rgb="FF7030A0"/>
        <rFont val="Arial"/>
        <family val="2"/>
      </rPr>
      <t>VIREMENT</t>
    </r>
    <r>
      <rPr>
        <b/>
        <sz val="10"/>
        <color rgb="FF7030A0"/>
        <rFont val="Arial"/>
        <family val="2"/>
      </rPr>
      <t>.reqExecDt</t>
    </r>
  </si>
  <si>
    <t>Idem L8</t>
  </si>
  <si>
    <t xml:space="preserve">reqExecDt </t>
  </si>
  <si>
    <t>Idem N8</t>
  </si>
  <si>
    <t>Idem N13</t>
  </si>
  <si>
    <r>
      <t xml:space="preserve"> deux décimales,  ","  comme séparateur décimal, paddé à droite avec des caractères espaces
</t>
    </r>
    <r>
      <rPr>
        <b/>
        <sz val="11"/>
        <color rgb="FF7030A0"/>
        <rFont val="Calibri"/>
        <family val="2"/>
        <scheme val="minor"/>
      </rPr>
      <t>VIREMENT.crlsum</t>
    </r>
  </si>
  <si>
    <r>
      <rPr>
        <b/>
        <sz val="16"/>
        <rFont val="Calibri"/>
        <family val="2"/>
        <scheme val="minor"/>
      </rPr>
      <t>CRREG      aahh:mm:ss</t>
    </r>
    <r>
      <rPr>
        <sz val="11"/>
        <color theme="1"/>
        <rFont val="Calibri"/>
        <family val="2"/>
        <scheme val="minor"/>
      </rPr>
      <t xml:space="preserve">
aa=VACATION.</t>
    </r>
    <r>
      <rPr>
        <b/>
        <sz val="11"/>
        <color rgb="FF7030A0"/>
        <rFont val="Calibri"/>
        <family val="2"/>
        <scheme val="minor"/>
      </rPr>
      <t>scheme</t>
    </r>
    <r>
      <rPr>
        <sz val="11"/>
        <color theme="1"/>
        <rFont val="Calibri"/>
        <family val="2"/>
        <scheme val="minor"/>
      </rPr>
      <t xml:space="preserve">
hh:mi:ss=</t>
    </r>
    <r>
      <rPr>
        <b/>
        <sz val="11"/>
        <color rgb="FF7030A0"/>
        <rFont val="Calibri"/>
        <family val="2"/>
        <scheme val="minor"/>
      </rPr>
      <t>VIREMENT.reqExecDt</t>
    </r>
    <r>
      <rPr>
        <sz val="11"/>
        <color theme="1"/>
        <rFont val="Calibri"/>
        <family val="2"/>
        <scheme val="minor"/>
      </rPr>
      <t xml:space="preserve"> au format heure/minutes/secondes hh:mi:ss</t>
    </r>
  </si>
  <si>
    <t>Idem N18</t>
  </si>
  <si>
    <t>Idem N5</t>
  </si>
  <si>
    <r>
      <rPr>
        <b/>
        <sz val="11"/>
        <color theme="1"/>
        <rFont val="Calibri"/>
        <family val="2"/>
        <scheme val="minor"/>
      </rPr>
      <t>RBCRR      aahh:mm:ssC1234567JJMMAA</t>
    </r>
    <r>
      <rPr>
        <sz val="11"/>
        <color theme="1"/>
        <rFont val="Calibri"/>
        <family val="2"/>
        <scheme val="minor"/>
      </rPr>
      <t xml:space="preserve">
</t>
    </r>
    <r>
      <rPr>
        <strike/>
        <sz val="11"/>
        <color theme="1"/>
        <rFont val="Calibri"/>
        <family val="2"/>
        <scheme val="minor"/>
      </rPr>
      <t>aa=</t>
    </r>
    <r>
      <rPr>
        <b/>
        <strike/>
        <sz val="11"/>
        <color rgb="FF7030A0"/>
        <rFont val="Calibri"/>
        <family val="2"/>
        <scheme val="minor"/>
      </rPr>
      <t xml:space="preserve">VACATION.scheme
</t>
    </r>
    <r>
      <rPr>
        <b/>
        <sz val="11"/>
        <color rgb="FF7030A0"/>
        <rFont val="Calibri"/>
        <family val="2"/>
        <scheme val="minor"/>
      </rPr>
      <t>on remplacera aa par deux espaces</t>
    </r>
    <r>
      <rPr>
        <sz val="11"/>
        <color theme="1"/>
        <rFont val="Calibri"/>
        <family val="2"/>
        <scheme val="minor"/>
      </rPr>
      <t xml:space="preserve">
hh:mm:ss et JJMMAA du champ </t>
    </r>
    <r>
      <rPr>
        <b/>
        <sz val="11"/>
        <color rgb="FF7030A0"/>
        <rFont val="Calibri"/>
        <family val="2"/>
        <scheme val="minor"/>
      </rPr>
      <t xml:space="preserve">VACATION.timestamp
</t>
    </r>
    <r>
      <rPr>
        <sz val="11"/>
        <color rgb="FF7030A0"/>
        <rFont val="Calibri"/>
        <family val="2"/>
        <scheme val="minor"/>
      </rPr>
      <t xml:space="preserve">
</t>
    </r>
    <r>
      <rPr>
        <sz val="11"/>
        <rFont val="Calibri"/>
        <family val="2"/>
        <scheme val="minor"/>
      </rPr>
      <t>C1234567: numéro Cegid du client concerné par la créance</t>
    </r>
    <r>
      <rPr>
        <sz val="11"/>
        <color rgb="FF7030A0"/>
        <rFont val="Calibri"/>
        <family val="2"/>
        <scheme val="minor"/>
      </rPr>
      <t xml:space="preserve">
</t>
    </r>
    <r>
      <rPr>
        <sz val="11"/>
        <color theme="9"/>
        <rFont val="Calibri"/>
        <family val="2"/>
        <scheme val="minor"/>
      </rPr>
      <t>REFCOM|MJCM-EP-RUF3-TX (N° CEGID)</t>
    </r>
    <r>
      <rPr>
        <sz val="11"/>
        <color rgb="FF7030A0"/>
        <rFont val="Calibri"/>
        <family val="2"/>
        <scheme val="minor"/>
      </rPr>
      <t xml:space="preserve">
</t>
    </r>
    <r>
      <rPr>
        <b/>
        <sz val="11"/>
        <color rgb="FF7030A0"/>
        <rFont val="Calibri"/>
        <family val="2"/>
        <scheme val="minor"/>
      </rPr>
      <t>RUF3TX</t>
    </r>
  </si>
  <si>
    <r>
      <t xml:space="preserve"> deux décimales,  ","  comme séparateur décimal, paddé à droite avec des caractères espaces
</t>
    </r>
    <r>
      <rPr>
        <b/>
        <sz val="11"/>
        <color theme="9"/>
        <rFont val="Calibri"/>
        <family val="2"/>
        <scheme val="minor"/>
      </rPr>
      <t>create-account-transaction/transaction.value.value</t>
    </r>
    <r>
      <rPr>
        <sz val="11"/>
        <color theme="1"/>
        <rFont val="Calibri"/>
        <family val="2"/>
        <scheme val="minor"/>
      </rPr>
      <t xml:space="preserve">
valeur absolue de </t>
    </r>
    <r>
      <rPr>
        <b/>
        <sz val="11"/>
        <color rgb="FF7030A0"/>
        <rFont val="Calibri"/>
        <family val="2"/>
        <scheme val="minor"/>
      </rPr>
      <t>EVENEMENT.trValue</t>
    </r>
  </si>
  <si>
    <t>EVENENEMT.trTransDt</t>
  </si>
  <si>
    <r>
      <rPr>
        <b/>
        <sz val="16"/>
        <rFont val="Calibri"/>
        <family val="2"/>
        <scheme val="minor"/>
      </rPr>
      <t>CRREG      aahh:mm:ssC1234567JJMMAA</t>
    </r>
    <r>
      <rPr>
        <sz val="11"/>
        <color theme="1"/>
        <rFont val="Calibri"/>
        <family val="2"/>
        <scheme val="minor"/>
      </rPr>
      <t xml:space="preserve">
aa=</t>
    </r>
    <r>
      <rPr>
        <b/>
        <sz val="11"/>
        <color rgb="FF7030A0"/>
        <rFont val="Calibri"/>
        <family val="2"/>
        <scheme val="minor"/>
      </rPr>
      <t>VACATION.scheme</t>
    </r>
    <r>
      <rPr>
        <sz val="11"/>
        <color theme="1"/>
        <rFont val="Calibri"/>
        <family val="2"/>
        <scheme val="minor"/>
      </rPr>
      <t xml:space="preserve">
hh:mi:ss=</t>
    </r>
    <r>
      <rPr>
        <b/>
        <sz val="11"/>
        <color rgb="FF7030A0"/>
        <rFont val="Calibri"/>
        <family val="2"/>
        <scheme val="minor"/>
      </rPr>
      <t>VACATION.timestamp</t>
    </r>
    <r>
      <rPr>
        <sz val="11"/>
        <color theme="1"/>
        <rFont val="Calibri"/>
        <family val="2"/>
        <scheme val="minor"/>
      </rPr>
      <t xml:space="preserve"> au format heure/minutes/secondes hh:mi:ss
C1234567=</t>
    </r>
    <r>
      <rPr>
        <b/>
        <sz val="11"/>
        <color rgb="FF7030A0"/>
        <rFont val="Calibri"/>
        <family val="2"/>
        <scheme val="minor"/>
      </rPr>
      <t>REFCOM.RUF3TX</t>
    </r>
    <r>
      <rPr>
        <sz val="11"/>
        <color theme="1"/>
        <rFont val="Calibri"/>
        <family val="2"/>
        <scheme val="minor"/>
      </rPr>
      <t xml:space="preserve"> (</t>
    </r>
    <r>
      <rPr>
        <b/>
        <sz val="11"/>
        <color theme="9"/>
        <rFont val="Calibri"/>
        <family val="2"/>
        <scheme val="minor"/>
      </rPr>
      <t>REFCOM|MJCM-EP-RUF3-TX (N° CEGID))</t>
    </r>
    <r>
      <rPr>
        <sz val="11"/>
        <color theme="1"/>
        <rFont val="Calibri"/>
        <family val="2"/>
        <scheme val="minor"/>
      </rPr>
      <t xml:space="preserve">
JJMMAA=</t>
    </r>
    <r>
      <rPr>
        <b/>
        <sz val="11"/>
        <color rgb="FF7030A0"/>
        <rFont val="Calibri"/>
        <family val="2"/>
        <scheme val="minor"/>
      </rPr>
      <t>VACATION.timestamp</t>
    </r>
    <r>
      <rPr>
        <sz val="11"/>
        <color theme="1"/>
        <rFont val="Calibri"/>
        <family val="2"/>
        <scheme val="minor"/>
      </rPr>
      <t xml:space="preserve"> au format ddMMyy</t>
    </r>
  </si>
  <si>
    <r>
      <rPr>
        <b/>
        <sz val="11"/>
        <color theme="1"/>
        <rFont val="Calibri"/>
        <family val="2"/>
        <scheme val="minor"/>
      </rPr>
      <t>Flux VIRINT</t>
    </r>
    <r>
      <rPr>
        <sz val="11"/>
        <color theme="1"/>
        <rFont val="Calibri"/>
        <family val="2"/>
        <scheme val="minor"/>
      </rPr>
      <t xml:space="preserve">
</t>
    </r>
    <r>
      <rPr>
        <b/>
        <sz val="11"/>
        <color theme="9"/>
        <rFont val="Calibri"/>
        <family val="2"/>
        <scheme val="minor"/>
      </rPr>
      <t>CstmrCdtTrfInitn/GrpHdr/CtrlSum</t>
    </r>
    <r>
      <rPr>
        <sz val="11"/>
        <color theme="1"/>
        <rFont val="Calibri"/>
        <family val="2"/>
        <scheme val="minor"/>
      </rPr>
      <t xml:space="preserve">
</t>
    </r>
    <r>
      <rPr>
        <b/>
        <sz val="11"/>
        <color theme="9"/>
        <rFont val="Calibri"/>
        <family val="2"/>
        <scheme val="minor"/>
      </rPr>
      <t>CstmrCdtTrfInitn/PmtInf/Request Excecution Date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 xml:space="preserve">ctrlSum
reqExecDt
</t>
    </r>
    <r>
      <rPr>
        <b/>
        <strike/>
        <sz val="11"/>
        <color rgb="FF7030A0"/>
        <rFont val="Calibri"/>
        <family val="2"/>
        <scheme val="minor"/>
      </rPr>
      <t>idVacImpayes=</t>
    </r>
    <r>
      <rPr>
        <strike/>
        <sz val="11"/>
        <rFont val="Calibri"/>
        <family val="2"/>
        <scheme val="minor"/>
      </rPr>
      <t xml:space="preserve">corrId FROM VACATIONS WHERE RowKey like </t>
    </r>
    <r>
      <rPr>
        <b/>
        <strike/>
        <sz val="11"/>
        <color theme="5"/>
        <rFont val="Calibri"/>
        <family val="2"/>
        <scheme val="minor"/>
      </rPr>
      <t>yyyyMMdd</t>
    </r>
    <r>
      <rPr>
        <strike/>
        <sz val="11"/>
        <rFont val="Calibri"/>
        <family val="2"/>
        <scheme val="minor"/>
      </rPr>
      <t>*
and vacTyp="vacation-reglement-impayes"</t>
    </r>
    <r>
      <rPr>
        <b/>
        <sz val="11"/>
        <color rgb="FF7030A0"/>
        <rFont val="Calibri"/>
        <family val="2"/>
        <scheme val="minor"/>
      </rPr>
      <t xml:space="preserve">
Les opérations de virement des créances, peuvent se faire dans plusieurs vacations différentes, ces endroits changent souvent, les retours en arrière sur certaines vacations sont à anticiper. C'est opurquoi nous n'allons pas filtrer par tye de vacation.
</t>
    </r>
    <r>
      <rPr>
        <sz val="11"/>
        <color theme="1"/>
        <rFont val="Calibri"/>
        <family val="2"/>
        <scheme val="minor"/>
      </rPr>
      <t xml:space="preserve">
ctrlSum, reqExecDt FROM VIREMENTS.RowKey like H|</t>
    </r>
    <r>
      <rPr>
        <sz val="11"/>
        <color theme="5"/>
        <rFont val="Calibri"/>
        <family val="2"/>
        <scheme val="minor"/>
      </rPr>
      <t>yyyyMMdd</t>
    </r>
    <r>
      <rPr>
        <sz val="11"/>
        <color theme="1"/>
        <rFont val="Calibri"/>
        <family val="2"/>
        <scheme val="minor"/>
      </rPr>
      <t xml:space="preserve">|CR|*
Pour chaque header (donc fichier) nous créons un groupe de 4 écritures.
Pour chaque header nous allons chercher la vacation correspondante afin d'associer un scheme et une date.
</t>
    </r>
  </si>
  <si>
    <t>411 - Créances clients</t>
  </si>
  <si>
    <t>Mise à jour (inversion) du sens D/C pour les écritures 512 et 627</t>
  </si>
  <si>
    <t>Françoise Clément</t>
  </si>
  <si>
    <t>06h15</t>
  </si>
  <si>
    <t>Compte</t>
  </si>
  <si>
    <t>Libellé</t>
  </si>
  <si>
    <t>Règlement</t>
  </si>
  <si>
    <t>Paiement</t>
  </si>
  <si>
    <t>Transac. crédit carte CB</t>
  </si>
  <si>
    <t>Transac. débit carte CB</t>
  </si>
  <si>
    <t>Fonctionnement</t>
  </si>
  <si>
    <t>COM E 100*</t>
  </si>
  <si>
    <t>Transactions - interchange</t>
  </si>
  <si>
    <t>COM E   100aahh:mm:ss</t>
  </si>
  <si>
    <t>COM E 102*</t>
  </si>
  <si>
    <t>COM E   102aahh:mm:ss</t>
  </si>
  <si>
    <t>Cantonnement</t>
  </si>
  <si>
    <t>la source ce sont les fichiers VIRINT de cantonnement</t>
  </si>
  <si>
    <t>Couverture règlementaire</t>
  </si>
  <si>
    <t>CANTO        hh:mi:ss</t>
  </si>
  <si>
    <t>la source ce sont les fichiers VIRINT de décantonnement</t>
  </si>
  <si>
    <t>DECAN        hh:mi:ss</t>
  </si>
  <si>
    <t>Créance réglementaire*</t>
  </si>
  <si>
    <t>CRREG      aahh:mm:ssC1234567JJMMAA</t>
  </si>
  <si>
    <t>la source ce sont les fichiers VIRINT de créance</t>
  </si>
  <si>
    <t>CRREG      aahh:mm:ss</t>
  </si>
  <si>
    <t>la source ce sont les fichiers SCTOUTGOING de cashout</t>
  </si>
  <si>
    <t>REM VIR hh:mm:ss</t>
  </si>
  <si>
    <t>Monext Virement Sortant</t>
  </si>
  <si>
    <t>Commission commerçant*</t>
  </si>
  <si>
    <t>COMCO      aahh:mm:ss</t>
  </si>
  <si>
    <t>*COMCO*</t>
  </si>
  <si>
    <t>REM R 500*
REM R 502*</t>
  </si>
  <si>
    <t>REM R   500aahh:mm:ss
REM R   502aahh:mm:ss</t>
  </si>
  <si>
    <t>COM R 500*
COM R 502*</t>
  </si>
  <si>
    <t>Frais de rejet*</t>
  </si>
  <si>
    <t>Frais Rejet</t>
  </si>
  <si>
    <t>FRREJ      aahh:mm:ss</t>
  </si>
  <si>
    <t>Remboursement créance régl.*</t>
  </si>
  <si>
    <t>Créance en suspens</t>
  </si>
  <si>
    <t>RBCRR      aahh:mm:ssC1234567JJMMAA</t>
  </si>
  <si>
    <t>global transaction de la vaction règlement entrant</t>
  </si>
  <si>
    <t>Virement entrant</t>
  </si>
  <si>
    <t>LOT VIR      rfarkeaarkea nbop</t>
  </si>
  <si>
    <t>Impayés - interchange</t>
  </si>
  <si>
    <t>Transco Puits_CEGID</t>
  </si>
  <si>
    <t>création</t>
  </si>
  <si>
    <t>Création du tableau pour connaître les transcodifications entre codes ou éléments sources et libellés CEGID</t>
  </si>
  <si>
    <t>REM E 100*
REM E 102*</t>
  </si>
  <si>
    <t>Fichier Soldes et créances</t>
  </si>
  <si>
    <t>Soldes</t>
  </si>
  <si>
    <t>Créance</t>
  </si>
  <si>
    <t>(8 positions format texte MM-AAAA)</t>
  </si>
  <si>
    <t>n (soit n le nombre de commerçants client de l'EP)</t>
  </si>
  <si>
    <t>x (le nombre de créances non apurées)</t>
  </si>
  <si>
    <t>CREANCE ou CPTPAIE</t>
  </si>
  <si>
    <t>CPTPAIE</t>
  </si>
  <si>
    <t>MM-YYYY du paramètre date</t>
  </si>
  <si>
    <t>N° client cegid</t>
  </si>
  <si>
    <t>A titre indicatif</t>
  </si>
  <si>
    <r>
      <rPr>
        <b/>
        <sz val="11"/>
        <color theme="1"/>
        <rFont val="Calibri"/>
        <family val="2"/>
        <scheme val="minor"/>
      </rPr>
      <t>Paramètre</t>
    </r>
    <r>
      <rPr>
        <sz val="11"/>
        <color theme="1"/>
        <rFont val="Calibri"/>
        <family val="2"/>
        <scheme val="minor"/>
      </rPr>
      <t xml:space="preserve"> : date d'exécution par défaut la valeur sera la date du jour - 1 jour
Le traitement doit afficher par défaut les soldes de la veille des comptes de paiement et des crances non apurées. 
</t>
    </r>
    <r>
      <rPr>
        <b/>
        <sz val="11"/>
        <color theme="1"/>
        <rFont val="Calibri"/>
        <family val="2"/>
        <scheme val="minor"/>
      </rPr>
      <t>Format de sortie</t>
    </r>
    <r>
      <rPr>
        <sz val="11"/>
        <color theme="1"/>
        <rFont val="Calibri"/>
        <family val="2"/>
        <scheme val="minor"/>
      </rPr>
      <t xml:space="preserve"> : Fichier csv (séparateur ; encodé en utf-8, avec saut de ligne windows)
</t>
    </r>
    <r>
      <rPr>
        <b/>
        <sz val="11"/>
        <color theme="1"/>
        <rFont val="Calibri"/>
        <family val="2"/>
        <scheme val="minor"/>
      </rPr>
      <t>Nom du fichier de sortie</t>
    </r>
    <r>
      <rPr>
        <sz val="11"/>
        <color theme="1"/>
        <rFont val="Calibri"/>
        <family val="2"/>
        <scheme val="minor"/>
      </rPr>
      <t xml:space="preserve"> : AAMMJJ_Solde_par_client
AAMMJJ de la date paramétrée</t>
    </r>
  </si>
  <si>
    <t>N°client SI EP (SIRET)</t>
  </si>
  <si>
    <t>N° compte de paiement</t>
  </si>
  <si>
    <t>Nom du client</t>
  </si>
  <si>
    <r>
      <rPr>
        <b/>
        <sz val="11"/>
        <color theme="9"/>
        <rFont val="Calibri"/>
        <family val="2"/>
        <scheme val="minor"/>
      </rPr>
      <t>REFCOM|MJCM-EP-IDCPCM</t>
    </r>
    <r>
      <rPr>
        <sz val="11"/>
        <color theme="1"/>
        <rFont val="Calibri"/>
        <family val="2"/>
        <scheme val="minor"/>
      </rPr>
      <t xml:space="preserve">
</t>
    </r>
    <r>
      <rPr>
        <b/>
        <sz val="11"/>
        <color rgb="FF7030A0"/>
        <rFont val="Calibri"/>
        <family val="2"/>
        <scheme val="minor"/>
      </rPr>
      <t>IDCPCM</t>
    </r>
  </si>
  <si>
    <r>
      <rPr>
        <b/>
        <sz val="11"/>
        <color theme="1"/>
        <rFont val="Calibri"/>
        <family val="2"/>
        <scheme val="minor"/>
      </rPr>
      <t>Flux REFCOM</t>
    </r>
    <r>
      <rPr>
        <sz val="11"/>
        <color theme="1"/>
        <rFont val="Calibri"/>
        <family val="2"/>
        <scheme val="minor"/>
      </rPr>
      <t xml:space="preserve">
REFCOM|MJCM-EP-IDCPCM
REFCOM|MJCM-EP-RUF3-TX (N° CEGID)
REFCOM|MJCM-EP-IDPV
REFCOM|MJCM-EP-PLADR1
</t>
    </r>
    <r>
      <rPr>
        <b/>
        <sz val="11"/>
        <color theme="1"/>
        <rFont val="Calibri"/>
        <family val="2"/>
        <scheme val="minor"/>
      </rPr>
      <t>HBASE</t>
    </r>
    <r>
      <rPr>
        <sz val="11"/>
        <color theme="1"/>
        <rFont val="Calibri"/>
        <family val="2"/>
        <scheme val="minor"/>
      </rPr>
      <t xml:space="preserve">
</t>
    </r>
    <r>
      <rPr>
        <b/>
        <sz val="11"/>
        <color theme="8"/>
        <rFont val="Calibri"/>
        <family val="2"/>
        <scheme val="minor"/>
      </rPr>
      <t>IDCPCM</t>
    </r>
    <r>
      <rPr>
        <sz val="11"/>
        <color theme="1"/>
        <rFont val="Calibri"/>
        <family val="2"/>
        <scheme val="minor"/>
      </rPr>
      <t xml:space="preserve">
RUF3TX
IDPV
PLADR1</t>
    </r>
  </si>
  <si>
    <r>
      <rPr>
        <b/>
        <sz val="11"/>
        <color theme="9"/>
        <rFont val="Calibri"/>
        <family val="2"/>
        <scheme val="minor"/>
      </rPr>
      <t>REFCOM|MJCM-EP-IDPV</t>
    </r>
    <r>
      <rPr>
        <sz val="11"/>
        <color theme="1"/>
        <rFont val="Calibri"/>
        <family val="2"/>
        <scheme val="minor"/>
      </rPr>
      <t xml:space="preserve">
</t>
    </r>
    <r>
      <rPr>
        <b/>
        <sz val="11"/>
        <color rgb="FF7030A0"/>
        <rFont val="Calibri"/>
        <family val="2"/>
        <scheme val="minor"/>
      </rPr>
      <t>IDPV</t>
    </r>
  </si>
  <si>
    <r>
      <rPr>
        <b/>
        <sz val="11"/>
        <color theme="9"/>
        <rFont val="Calibri"/>
        <family val="2"/>
        <scheme val="minor"/>
      </rPr>
      <t>REFCOM|MJCM-EP-PLADR1</t>
    </r>
    <r>
      <rPr>
        <sz val="11"/>
        <color theme="1"/>
        <rFont val="Calibri"/>
        <family val="2"/>
        <scheme val="minor"/>
      </rPr>
      <t xml:space="preserve">
</t>
    </r>
    <r>
      <rPr>
        <b/>
        <sz val="11"/>
        <color rgb="FF7030A0"/>
        <rFont val="Calibri"/>
        <family val="2"/>
        <scheme val="minor"/>
      </rPr>
      <t>PLADR1</t>
    </r>
  </si>
  <si>
    <t>D ou C</t>
  </si>
  <si>
    <t>Application source </t>
  </si>
  <si>
    <t xml:space="preserve">N° créance </t>
  </si>
  <si>
    <t>puit de données</t>
  </si>
  <si>
    <t>(vide)</t>
  </si>
  <si>
    <t>RowKey</t>
  </si>
  <si>
    <t>Date de création de la créance</t>
  </si>
  <si>
    <t>Date de dernière modification de la créance</t>
  </si>
  <si>
    <t>YYYYMMJJ HH24:MI:SS</t>
  </si>
  <si>
    <t>mdcreationDate</t>
  </si>
  <si>
    <t>mdmodificationDate</t>
  </si>
  <si>
    <r>
      <rPr>
        <b/>
        <sz val="11"/>
        <color theme="1"/>
        <rFont val="Calibri"/>
        <family val="2"/>
        <scheme val="minor"/>
      </rPr>
      <t xml:space="preserve">Flux MREPVAC (evenement de type get-account-balance)
</t>
    </r>
    <r>
      <rPr>
        <sz val="11"/>
        <color theme="1"/>
        <rFont val="Calibri"/>
        <family val="2"/>
        <scheme val="minor"/>
      </rPr>
      <t xml:space="preserve">
</t>
    </r>
    <r>
      <rPr>
        <b/>
        <sz val="11"/>
        <color theme="1"/>
        <rFont val="Calibri"/>
        <family val="2"/>
        <scheme val="minor"/>
      </rPr>
      <t xml:space="preserve">Première étape: </t>
    </r>
    <r>
      <rPr>
        <sz val="11"/>
        <color theme="1"/>
        <rFont val="Calibri"/>
        <family val="2"/>
        <scheme val="minor"/>
      </rPr>
      <t xml:space="preserve">récupérer l'identifiant de la dernière vacation de la journée
</t>
    </r>
    <r>
      <rPr>
        <b/>
        <sz val="11"/>
        <color theme="7"/>
        <rFont val="Calibri"/>
        <family val="2"/>
        <scheme val="minor"/>
      </rPr>
      <t>idVacTech</t>
    </r>
    <r>
      <rPr>
        <sz val="11"/>
        <color theme="1"/>
        <rFont val="Calibri"/>
        <family val="2"/>
        <scheme val="minor"/>
      </rPr>
      <t xml:space="preserve">= corrId FROM VACATIONS WHERE RowKey LIKE yyyyMMdd* AND vacTyp="vacation-technique" 
</t>
    </r>
    <r>
      <rPr>
        <b/>
        <sz val="11"/>
        <color theme="1"/>
        <rFont val="Calibri"/>
        <family val="2"/>
        <scheme val="minor"/>
      </rPr>
      <t xml:space="preserve">Deuxième étape : </t>
    </r>
    <r>
      <rPr>
        <sz val="11"/>
        <color theme="1"/>
        <rFont val="Calibri"/>
        <family val="2"/>
        <scheme val="minor"/>
      </rPr>
      <t xml:space="preserve">récupérer les soldes des comptes de paiement des commerçants 
acAcntId
, acBal 
FROM EVENEMENT
WHERE EVENEMENT.RowKey like </t>
    </r>
    <r>
      <rPr>
        <sz val="11"/>
        <color theme="5"/>
        <rFont val="Calibri"/>
        <family val="2"/>
        <scheme val="minor"/>
      </rPr>
      <t>yyyyMMdd</t>
    </r>
    <r>
      <rPr>
        <sz val="11"/>
        <color theme="1"/>
        <rFont val="Calibri"/>
        <family val="2"/>
        <scheme val="minor"/>
      </rPr>
      <t>|</t>
    </r>
    <r>
      <rPr>
        <b/>
        <sz val="11"/>
        <color theme="7"/>
        <rFont val="Calibri"/>
        <family val="2"/>
        <scheme val="minor"/>
      </rPr>
      <t>idVacTech</t>
    </r>
    <r>
      <rPr>
        <sz val="11"/>
        <color theme="1"/>
        <rFont val="Calibri"/>
        <family val="2"/>
        <scheme val="minor"/>
      </rPr>
      <t xml:space="preserve">|GACBL
</t>
    </r>
    <r>
      <rPr>
        <b/>
        <sz val="11"/>
        <color theme="1"/>
        <rFont val="Calibri"/>
        <family val="2"/>
        <scheme val="minor"/>
      </rPr>
      <t xml:space="preserve">Troisième étape : </t>
    </r>
    <r>
      <rPr>
        <sz val="11"/>
        <color theme="1"/>
        <rFont val="Calibri"/>
        <family val="2"/>
        <scheme val="minor"/>
      </rPr>
      <t xml:space="preserve">jointure avec le REFCOM pour enrichir les données
</t>
    </r>
    <r>
      <rPr>
        <b/>
        <sz val="11"/>
        <color theme="1"/>
        <rFont val="Calibri"/>
        <family val="2"/>
        <scheme val="minor"/>
      </rPr>
      <t xml:space="preserve">Clé de jointure : </t>
    </r>
    <r>
      <rPr>
        <sz val="11"/>
        <color theme="1"/>
        <rFont val="Calibri"/>
        <family val="2"/>
        <scheme val="minor"/>
      </rPr>
      <t>REFCOM|MJCM-EP-IDPV=EVENEMENT.acAcntId</t>
    </r>
  </si>
  <si>
    <r>
      <rPr>
        <b/>
        <sz val="11"/>
        <color theme="1"/>
        <rFont val="Calibri"/>
        <family val="2"/>
        <scheme val="minor"/>
      </rPr>
      <t>Table créance (provenant du flux MREPVAC, et les événements de type register-debt)</t>
    </r>
    <r>
      <rPr>
        <sz val="11"/>
        <color theme="1"/>
        <rFont val="Calibri"/>
        <family val="2"/>
        <scheme val="minor"/>
      </rPr>
      <t xml:space="preserve">
</t>
    </r>
    <r>
      <rPr>
        <b/>
        <sz val="11"/>
        <color rgb="FF7030A0"/>
        <rFont val="Calibri"/>
        <family val="2"/>
        <scheme val="minor"/>
      </rPr>
      <t xml:space="preserve">
</t>
    </r>
    <r>
      <rPr>
        <b/>
        <sz val="11"/>
        <rFont val="Calibri"/>
        <family val="2"/>
        <scheme val="minor"/>
      </rPr>
      <t>Première étape:</t>
    </r>
    <r>
      <rPr>
        <sz val="11"/>
        <rFont val="Calibri"/>
        <family val="2"/>
        <scheme val="minor"/>
      </rPr>
      <t xml:space="preserve"> récupérer les créances non apurées (non encore remboursées par le client)</t>
    </r>
    <r>
      <rPr>
        <b/>
        <sz val="11"/>
        <color rgb="FF7030A0"/>
        <rFont val="Calibri"/>
        <family val="2"/>
        <scheme val="minor"/>
      </rPr>
      <t xml:space="preserve">
</t>
    </r>
    <r>
      <rPr>
        <sz val="11"/>
        <color theme="1"/>
        <rFont val="Calibri"/>
        <family val="2"/>
        <scheme val="minor"/>
      </rPr>
      <t>mdsiret
, mdremainingAmount
, mdcreationDate
, mdmodificationDate
FROM  CREANCE</t>
    </r>
    <r>
      <rPr>
        <b/>
        <sz val="11"/>
        <color theme="7"/>
        <rFont val="Calibri"/>
        <family val="2"/>
        <scheme val="minor"/>
      </rPr>
      <t xml:space="preserve">
</t>
    </r>
    <r>
      <rPr>
        <sz val="11"/>
        <rFont val="Calibri"/>
        <family val="2"/>
        <scheme val="minor"/>
      </rPr>
      <t>WHERE  mdremainingAmount&gt;0</t>
    </r>
    <r>
      <rPr>
        <sz val="11"/>
        <color theme="1"/>
        <rFont val="Calibri"/>
        <family val="2"/>
        <scheme val="minor"/>
      </rPr>
      <t xml:space="preserve">
</t>
    </r>
    <r>
      <rPr>
        <b/>
        <sz val="11"/>
        <color theme="1"/>
        <rFont val="Calibri"/>
        <family val="2"/>
        <scheme val="minor"/>
      </rPr>
      <t>Deuxième étape</t>
    </r>
    <r>
      <rPr>
        <sz val="11"/>
        <color theme="1"/>
        <rFont val="Calibri"/>
        <family val="2"/>
        <scheme val="minor"/>
      </rPr>
      <t xml:space="preserve"> : jointure avec le REFCOM pour enrichir les données
</t>
    </r>
    <r>
      <rPr>
        <b/>
        <sz val="11"/>
        <color theme="1"/>
        <rFont val="Calibri"/>
        <family val="2"/>
        <scheme val="minor"/>
      </rPr>
      <t>Clé de jointure</t>
    </r>
    <r>
      <rPr>
        <sz val="11"/>
        <color theme="1"/>
        <rFont val="Calibri"/>
        <family val="2"/>
        <scheme val="minor"/>
      </rPr>
      <t xml:space="preserve">  REFCOM|MJCM-EP-IDPV = CREANCE.mdsiret</t>
    </r>
  </si>
  <si>
    <r>
      <t xml:space="preserve">deux décimales,  ","  comme séparateur décimal
valeur absolue de </t>
    </r>
    <r>
      <rPr>
        <b/>
        <sz val="11"/>
        <color rgb="FF7030A0"/>
        <rFont val="Calibri"/>
        <family val="2"/>
        <scheme val="minor"/>
      </rPr>
      <t>acBal</t>
    </r>
  </si>
  <si>
    <r>
      <t xml:space="preserve">deux décimales,  ","  comme séparateur décimal
valeur absolue de </t>
    </r>
    <r>
      <rPr>
        <b/>
        <sz val="11"/>
        <color rgb="FF7030A0"/>
        <rFont val="Calibri"/>
        <family val="2"/>
        <scheme val="minor"/>
      </rPr>
      <t>mdremainingAmount</t>
    </r>
  </si>
  <si>
    <t>COM R   500aahh:mm:ss
COM R   502aahh:mm:ss</t>
  </si>
  <si>
    <r>
      <rPr>
        <b/>
        <sz val="11"/>
        <color theme="1"/>
        <rFont val="Calibri"/>
        <family val="2"/>
        <scheme val="minor"/>
      </rPr>
      <t>Flux VIRINT</t>
    </r>
    <r>
      <rPr>
        <sz val="11"/>
        <color theme="1"/>
        <rFont val="Calibri"/>
        <family val="2"/>
        <scheme val="minor"/>
      </rPr>
      <t xml:space="preserve">
</t>
    </r>
    <r>
      <rPr>
        <b/>
        <sz val="11"/>
        <color theme="9"/>
        <rFont val="Calibri"/>
        <family val="2"/>
        <scheme val="minor"/>
      </rPr>
      <t>CstmrCdtTrfInitn/GrpHdr/CtrlSum</t>
    </r>
    <r>
      <rPr>
        <sz val="11"/>
        <color theme="1"/>
        <rFont val="Calibri"/>
        <family val="2"/>
        <scheme val="minor"/>
      </rPr>
      <t xml:space="preserve">
</t>
    </r>
    <r>
      <rPr>
        <b/>
        <sz val="11"/>
        <color theme="9"/>
        <rFont val="Calibri"/>
        <family val="2"/>
        <scheme val="minor"/>
      </rPr>
      <t>CstmrCdtTrfInitn/PmtInf/Request Excecution Date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 xml:space="preserve">ctrlSum
reqExecDt
</t>
    </r>
    <r>
      <rPr>
        <b/>
        <strike/>
        <sz val="11"/>
        <color rgb="FF7030A0"/>
        <rFont val="Calibri"/>
        <family val="2"/>
        <scheme val="minor"/>
      </rPr>
      <t>idVacFinanciere=</t>
    </r>
    <r>
      <rPr>
        <strike/>
        <sz val="11"/>
        <rFont val="Calibri"/>
        <family val="2"/>
        <scheme val="minor"/>
      </rPr>
      <t>corrId FROM VACATIONS WHERE RowKey like yyyyMMdd*
and vacTyp="vacation-financiere"</t>
    </r>
    <r>
      <rPr>
        <b/>
        <sz val="11"/>
        <color rgb="FF7030A0"/>
        <rFont val="Calibri"/>
        <family val="2"/>
        <scheme val="minor"/>
      </rPr>
      <t xml:space="preserve">
Les opérations de cantonnement peuvent se faire dans plusieurs vacations différentes, ces endroits changent souvent, les retours en arrière sur certaines vacations sont à anticiper. C'est pourquoi nous n'allons pas filtrer par tye de vacation.
On récupére tous les headers des mouvements de cantonnement </t>
    </r>
    <r>
      <rPr>
        <sz val="11"/>
        <color theme="1"/>
        <rFont val="Calibri"/>
        <family val="2"/>
        <scheme val="minor"/>
      </rPr>
      <t xml:space="preserve">
reqExecDt, ctrlSum VIREMENTS.RowKey like H|</t>
    </r>
    <r>
      <rPr>
        <sz val="11"/>
        <color theme="5"/>
        <rFont val="Calibri"/>
        <family val="2"/>
        <scheme val="minor"/>
      </rPr>
      <t>yyyyMMdd</t>
    </r>
    <r>
      <rPr>
        <sz val="11"/>
        <color theme="1"/>
        <rFont val="Calibri"/>
        <family val="2"/>
        <scheme val="minor"/>
      </rPr>
      <t xml:space="preserve">|CT|*
</t>
    </r>
  </si>
  <si>
    <r>
      <rPr>
        <b/>
        <sz val="11"/>
        <color theme="1"/>
        <rFont val="Calibri"/>
        <family val="2"/>
        <scheme val="minor"/>
      </rPr>
      <t>hh:mm:ss</t>
    </r>
    <r>
      <rPr>
        <sz val="11"/>
        <color theme="1"/>
        <rFont val="Calibri"/>
        <family val="2"/>
        <scheme val="minor"/>
      </rPr>
      <t xml:space="preserve"> du timestamp de l'évènement de start-vacation-reglement-transactions
</t>
    </r>
    <r>
      <rPr>
        <b/>
        <sz val="11"/>
        <color theme="1"/>
        <rFont val="Calibri"/>
        <family val="2"/>
        <scheme val="minor"/>
      </rPr>
      <t>aa</t>
    </r>
    <r>
      <rPr>
        <sz val="11"/>
        <color theme="1"/>
        <rFont val="Calibri"/>
        <family val="2"/>
        <scheme val="minor"/>
      </rPr>
      <t xml:space="preserve"> sheme de la vacation</t>
    </r>
  </si>
  <si>
    <t xml:space="preserve"> Si  le libellé du prélévement sur le compte de fonctionnement commence par "COM E 102"
        Alors"COM E   102aahh:mm:ss" de la D5.gtTransDt
aa sheme de la vacation
hh:mm:ss du timestamp de la transaction date</t>
  </si>
  <si>
    <t>Si le libellé du prélévement sur le compte de fonctionnement commence par "COM E 100"
Alors "COM E   100aahh:mm:ss" 
aa sheme de la vacation
hh:mm:ss du timestamp de la transaction date</t>
  </si>
  <si>
    <t>hh:mi:ss extrait de la balise FIToFICstmrCdtTrf/GrpHdr/CreDtTm du fichier SCTOUTGOING correspondant</t>
  </si>
  <si>
    <t>hh:mi:ss extrait de la balise CstmrCdtTrfInitn/GrpHdr/CreDtTm du fichier VIRINT correspondant</t>
  </si>
  <si>
    <t>CRREG      aahh:mm:ssC1234567JJMMAA
aa=VACATION.scheme
hh:mi:ss=VACATION.timestamp au format heure/minutes/secondes hh:mi:ss
C1234567=REFCOM.RUF3TX (REFCOM|MJCM-EP-RUF3-TX (N° CEGID))
JJMMAA=VACATION.timestamp au format ddMMyy</t>
  </si>
  <si>
    <r>
      <rPr>
        <b/>
        <sz val="11"/>
        <color theme="1"/>
        <rFont val="Calibri"/>
        <family val="2"/>
        <scheme val="minor"/>
      </rPr>
      <t xml:space="preserve">Flux MRPEVAC
</t>
    </r>
    <r>
      <rPr>
        <b/>
        <sz val="11"/>
        <color theme="9"/>
        <rFont val="Calibri"/>
        <family val="2"/>
        <scheme val="minor"/>
      </rPr>
      <t>create-account-transaction/transaction.transactionDate
create-account-transaction/transaction.value.value
create-account-transaction/accountId.value
scheme (champ calculé dans VACATIONS)</t>
    </r>
    <r>
      <rPr>
        <b/>
        <sz val="11"/>
        <color theme="1"/>
        <rFont val="Calibri"/>
        <family val="2"/>
        <scheme val="minor"/>
      </rPr>
      <t xml:space="preserve">
HBASE
</t>
    </r>
    <r>
      <rPr>
        <b/>
        <sz val="11"/>
        <color rgb="FF7030A0"/>
        <rFont val="Calibri"/>
        <family val="2"/>
        <scheme val="minor"/>
      </rPr>
      <t xml:space="preserve">EVENEMENT.trTransDt
EVENEMENT.trValue
</t>
    </r>
    <r>
      <rPr>
        <b/>
        <sz val="11"/>
        <color theme="8"/>
        <rFont val="Calibri"/>
        <family val="2"/>
        <scheme val="minor"/>
      </rPr>
      <t xml:space="preserve">EVENEMENT.trAcntId
</t>
    </r>
    <r>
      <rPr>
        <b/>
        <sz val="11"/>
        <color rgb="FF7030A0"/>
        <rFont val="Calibri"/>
        <family val="2"/>
        <scheme val="minor"/>
      </rPr>
      <t xml:space="preserve">VACATIONS.scheme
</t>
    </r>
    <r>
      <rPr>
        <sz val="11"/>
        <rFont val="Calibri"/>
        <family val="2"/>
        <scheme val="minor"/>
      </rPr>
      <t xml:space="preserve">
</t>
    </r>
    <r>
      <rPr>
        <b/>
        <sz val="11"/>
        <color rgb="FF7030A0"/>
        <rFont val="Calibri"/>
        <family val="2"/>
        <scheme val="minor"/>
      </rPr>
      <t xml:space="preserve">Les opérations de décantonnement peuvent se faire dans plusieurs vacations différentes, ces endroits changent souvent, les retours en arrière sur certaines vacations sont à anticiper. C'est pourquoi nous n'allons pas filtrer par tye de vacation.
</t>
    </r>
    <r>
      <rPr>
        <sz val="11"/>
        <rFont val="Calibri"/>
        <family val="2"/>
        <scheme val="minor"/>
      </rPr>
      <t>EVENEMENT</t>
    </r>
    <r>
      <rPr>
        <sz val="11"/>
        <color theme="1"/>
        <rFont val="Calibri"/>
        <family val="2"/>
        <scheme val="minor"/>
      </rPr>
      <t xml:space="preserve">.RowKey like </t>
    </r>
    <r>
      <rPr>
        <sz val="11"/>
        <color theme="5"/>
        <rFont val="Calibri"/>
        <family val="2"/>
        <scheme val="minor"/>
      </rPr>
      <t>yyyyMMdd</t>
    </r>
    <r>
      <rPr>
        <sz val="11"/>
        <color theme="1"/>
        <rFont val="Calibri"/>
        <family val="2"/>
        <scheme val="minor"/>
      </rPr>
      <t>|</t>
    </r>
    <r>
      <rPr>
        <b/>
        <sz val="11"/>
        <color rgb="FF7030A0"/>
        <rFont val="Calibri"/>
        <family val="2"/>
        <scheme val="minor"/>
      </rPr>
      <t>*</t>
    </r>
    <r>
      <rPr>
        <sz val="11"/>
        <color theme="1"/>
        <rFont val="Calibri"/>
        <family val="2"/>
        <scheme val="minor"/>
      </rPr>
      <t xml:space="preserve">|CRETR*
AND trLabel like "Créance réglementaire*"
Pour chaque mouvement de créance réglementaire il faut aller chercher le scheme de la vacation correspondante; pour garder de la cohérence au niveau des libellés nous allons utiliser l'heure de la vacation : 
corrId, scheme, timetsamp
FROM VACATIONS WHERE RowKey like yyyyMMdd*
</t>
    </r>
  </si>
  <si>
    <t>Nous reprenons le même libellé que ci-dessus</t>
  </si>
  <si>
    <t>Si gtLabel like "REM R 500*" Alors "REM R   500aahh:mm:ss"
Si gtLabel like "REM R 502*" Alors "REM R   502aahh:mm:ss"
"hh:mm:ss" du timestamp de démarrage de la vacation
"aa"=scheme</t>
  </si>
  <si>
    <t>Si trLabel like "COM R 500*"
Alors "COM R   500aahh:mm:ss" de la date de démarrage de la vacation
Sinon
   Si trLabel like "COM R 502*"
        Alors"COM R   502aahh:mm:ss" de la date de démarrage de la vacation</t>
  </si>
  <si>
    <t>FRREJ      aahh:mm:ss
aa=scheme
hh:mm:ss=vacation.timestamp</t>
  </si>
  <si>
    <t>Mouvement à l'origine d'une transaction de règlement des virements entrant
start-vacation-reglement-virements</t>
  </si>
  <si>
    <t>Mouvements générés par la vacation de règlement des virements entrants
create-account-transaction.</t>
  </si>
  <si>
    <r>
      <rPr>
        <b/>
        <sz val="11"/>
        <color theme="1"/>
        <rFont val="Calibri"/>
        <family val="2"/>
        <scheme val="minor"/>
      </rPr>
      <t xml:space="preserve">Flux MREPVAC
</t>
    </r>
    <r>
      <rPr>
        <b/>
        <sz val="11"/>
        <color theme="9"/>
        <rFont val="Calibri"/>
        <family val="2"/>
        <scheme val="minor"/>
      </rPr>
      <t>start-vacation.timestamp
start-vacation.correlationId
start-vacation/globalTransaction.transactionDate
start-vacation/globalTransaction.amount.value</t>
    </r>
    <r>
      <rPr>
        <b/>
        <sz val="11"/>
        <color theme="1"/>
        <rFont val="Calibri"/>
        <family val="2"/>
        <scheme val="minor"/>
      </rPr>
      <t xml:space="preserve">
HBASE</t>
    </r>
    <r>
      <rPr>
        <sz val="11"/>
        <color theme="1"/>
        <rFont val="Calibri"/>
        <family val="2"/>
        <scheme val="minor"/>
      </rPr>
      <t xml:space="preserve">
</t>
    </r>
    <r>
      <rPr>
        <b/>
        <sz val="11"/>
        <color rgb="FF7030A0"/>
        <rFont val="Calibri"/>
        <family val="2"/>
        <scheme val="minor"/>
      </rPr>
      <t xml:space="preserve">timestamp
</t>
    </r>
    <r>
      <rPr>
        <b/>
        <sz val="11"/>
        <color theme="7"/>
        <rFont val="Calibri"/>
        <family val="2"/>
        <scheme val="minor"/>
      </rPr>
      <t>corrId</t>
    </r>
    <r>
      <rPr>
        <b/>
        <sz val="11"/>
        <color rgb="FF7030A0"/>
        <rFont val="Calibri"/>
        <family val="2"/>
        <scheme val="minor"/>
      </rPr>
      <t xml:space="preserve">
gtTransDt
gtAmt</t>
    </r>
    <r>
      <rPr>
        <sz val="11"/>
        <color theme="1"/>
        <rFont val="Calibri"/>
        <family val="2"/>
        <scheme val="minor"/>
      </rPr>
      <t xml:space="preserve">
</t>
    </r>
    <r>
      <rPr>
        <b/>
        <sz val="11"/>
        <color theme="7"/>
        <rFont val="Calibri"/>
        <family val="2"/>
        <scheme val="minor"/>
      </rPr>
      <t>idVacVirIN</t>
    </r>
    <r>
      <rPr>
        <sz val="11"/>
        <color theme="1"/>
        <rFont val="Calibri"/>
        <family val="2"/>
        <scheme val="minor"/>
      </rPr>
      <t xml:space="preserve">= corrId FROM VACATIONS WHERE RowKey LIKE yyyyMMdd* AND vacTyp="vacation-reglement-virements"
EVENEMENT.RowKey like </t>
    </r>
    <r>
      <rPr>
        <sz val="11"/>
        <color theme="5"/>
        <rFont val="Calibri"/>
        <family val="2"/>
        <scheme val="minor"/>
      </rPr>
      <t>yyyyMMdd</t>
    </r>
    <r>
      <rPr>
        <sz val="11"/>
        <color theme="1"/>
        <rFont val="Calibri"/>
        <family val="2"/>
        <scheme val="minor"/>
      </rPr>
      <t>|</t>
    </r>
    <r>
      <rPr>
        <b/>
        <sz val="11"/>
        <color theme="7"/>
        <rFont val="Calibri"/>
        <family val="2"/>
        <scheme val="minor"/>
      </rPr>
      <t>idVacVirIN</t>
    </r>
    <r>
      <rPr>
        <sz val="11"/>
        <color theme="1"/>
        <rFont val="Calibri"/>
        <family val="2"/>
        <scheme val="minor"/>
      </rPr>
      <t>|START*</t>
    </r>
  </si>
  <si>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t>
    </r>
    <r>
      <rPr>
        <b/>
        <sz val="11"/>
        <color rgb="FF7030A0"/>
        <rFont val="Calibri"/>
        <family val="2"/>
        <scheme val="minor"/>
      </rPr>
      <t xml:space="preserve">
</t>
    </r>
    <r>
      <rPr>
        <sz val="11"/>
        <color theme="1"/>
        <rFont val="Calibri"/>
        <family val="2"/>
        <scheme val="minor"/>
      </rPr>
      <t xml:space="preserve">
EVENEMENT.RowKey like </t>
    </r>
    <r>
      <rPr>
        <sz val="11"/>
        <color theme="5"/>
        <rFont val="Calibri"/>
        <family val="2"/>
        <scheme val="minor"/>
      </rPr>
      <t>yyyyMMdd</t>
    </r>
    <r>
      <rPr>
        <sz val="11"/>
        <color theme="1"/>
        <rFont val="Calibri"/>
        <family val="2"/>
        <scheme val="minor"/>
      </rPr>
      <t>|idVacVirIN|CRETR|</t>
    </r>
    <r>
      <rPr>
        <b/>
        <sz val="11"/>
        <color theme="7"/>
        <rFont val="Calibri"/>
        <family val="2"/>
        <scheme val="minor"/>
      </rPr>
      <t xml:space="preserve">
</t>
    </r>
    <r>
      <rPr>
        <sz val="11"/>
        <rFont val="Calibri"/>
        <family val="2"/>
        <scheme val="minor"/>
      </rPr>
      <t xml:space="preserve">AND trLabel like "Virement entrant"
</t>
    </r>
    <r>
      <rPr>
        <sz val="11"/>
        <color rgb="FFFF0000"/>
        <rFont val="Calibri"/>
        <family val="2"/>
        <scheme val="minor"/>
      </rPr>
      <t>/* FAIRE VALIDER LE LABEL*/</t>
    </r>
  </si>
  <si>
    <t>"LOT VIR      rfarkeaarkea nbop" 
rfarkeaarkea=gtTransdt au Format YYMMDDHHMISS (sur 12 caractères)
nbop=Comptage(E5)</t>
  </si>
  <si>
    <t>TRANSACCB03:30:10</t>
  </si>
  <si>
    <r>
      <t xml:space="preserve">YYYY-MM-DD de la transaction date
</t>
    </r>
    <r>
      <rPr>
        <b/>
        <sz val="11"/>
        <color theme="9"/>
        <rFont val="Calibri"/>
        <family val="2"/>
        <scheme val="minor"/>
      </rPr>
      <t>start-vacation/globalTransaction.transactionDate</t>
    </r>
    <r>
      <rPr>
        <sz val="11"/>
        <rFont val="Calibri"/>
        <family val="2"/>
        <scheme val="minor"/>
      </rPr>
      <t xml:space="preserve">
</t>
    </r>
    <r>
      <rPr>
        <b/>
        <sz val="11"/>
        <color rgb="FF7030A0"/>
        <rFont val="Calibri"/>
        <family val="2"/>
        <scheme val="minor"/>
      </rPr>
      <t>gtTransDt</t>
    </r>
  </si>
  <si>
    <r>
      <t xml:space="preserve">HH:MI:SS de la transaction date
</t>
    </r>
    <r>
      <rPr>
        <b/>
        <sz val="11"/>
        <color theme="9"/>
        <rFont val="Calibri"/>
        <family val="2"/>
        <scheme val="minor"/>
      </rPr>
      <t>start-vacation/globalTransaction.transactionDate</t>
    </r>
    <r>
      <rPr>
        <sz val="11"/>
        <color theme="1"/>
        <rFont val="Calibri"/>
        <family val="2"/>
        <scheme val="minor"/>
      </rPr>
      <t xml:space="preserve">
</t>
    </r>
    <r>
      <rPr>
        <b/>
        <sz val="11"/>
        <color rgb="FF7030A0"/>
        <rFont val="Calibri"/>
        <family val="2"/>
        <scheme val="minor"/>
      </rPr>
      <t>gtTransDt</t>
    </r>
  </si>
  <si>
    <r>
      <t xml:space="preserve">HH:MI:SS de la transaction date
</t>
    </r>
    <r>
      <rPr>
        <b/>
        <sz val="11"/>
        <color theme="9"/>
        <rFont val="Calibri"/>
        <family val="2"/>
        <scheme val="minor"/>
      </rPr>
      <t>create-account-transaction/transaction.transactionDate</t>
    </r>
    <r>
      <rPr>
        <sz val="11"/>
        <color theme="1"/>
        <rFont val="Calibri"/>
        <family val="2"/>
        <scheme val="minor"/>
      </rPr>
      <t xml:space="preserve">
</t>
    </r>
    <r>
      <rPr>
        <b/>
        <sz val="11"/>
        <color rgb="FF7030A0"/>
        <rFont val="Calibri"/>
        <family val="2"/>
        <scheme val="minor"/>
      </rPr>
      <t>trTransDt</t>
    </r>
  </si>
  <si>
    <t>Vacation virement entrant</t>
  </si>
  <si>
    <t>Idem E12</t>
  </si>
  <si>
    <r>
      <rPr>
        <b/>
        <sz val="11"/>
        <color theme="9"/>
        <rFont val="Calibri"/>
        <family val="2"/>
        <scheme val="minor"/>
      </rPr>
      <t>REFCOM|MJCM-EP-IDCPCM</t>
    </r>
    <r>
      <rPr>
        <b/>
        <sz val="11"/>
        <color theme="1"/>
        <rFont val="Calibri"/>
        <family val="2"/>
        <scheme val="minor"/>
      </rPr>
      <t xml:space="preserve">
</t>
    </r>
    <r>
      <rPr>
        <b/>
        <sz val="11"/>
        <color rgb="FF7030A0"/>
        <rFont val="Calibri"/>
        <family val="2"/>
        <scheme val="minor"/>
      </rPr>
      <t>IDCPCM</t>
    </r>
  </si>
  <si>
    <t>"LOT VIR      rfarkeaarkea nbop" 
rfarkeaarkea=gtTransdt au Format YYMMDDHHMISS (sur 12 caractères)
nbop= Nombre de virement dans le fichier</t>
  </si>
  <si>
    <t>reprise du libellé ci-dessus</t>
  </si>
  <si>
    <t>enrichissement</t>
  </si>
  <si>
    <t>ajout des règles de gestion</t>
  </si>
  <si>
    <r>
      <rPr>
        <b/>
        <sz val="11"/>
        <color theme="1"/>
        <rFont val="Calibri"/>
        <family val="2"/>
        <scheme val="minor"/>
      </rPr>
      <t>Flux MREPVAC
HBASE</t>
    </r>
    <r>
      <rPr>
        <sz val="11"/>
        <color theme="1"/>
        <rFont val="Calibri"/>
        <family val="2"/>
        <scheme val="minor"/>
      </rPr>
      <t xml:space="preserve">
</t>
    </r>
    <r>
      <rPr>
        <b/>
        <sz val="11"/>
        <color rgb="FF7030A0"/>
        <rFont val="Calibri"/>
        <family val="2"/>
        <scheme val="minor"/>
      </rPr>
      <t xml:space="preserve">timestamp
</t>
    </r>
    <r>
      <rPr>
        <b/>
        <sz val="11"/>
        <color theme="7"/>
        <rFont val="Calibri"/>
        <family val="2"/>
        <scheme val="minor"/>
      </rPr>
      <t>corrId</t>
    </r>
    <r>
      <rPr>
        <b/>
        <sz val="11"/>
        <color rgb="FF7030A0"/>
        <rFont val="Calibri"/>
        <family val="2"/>
        <scheme val="minor"/>
      </rPr>
      <t xml:space="preserve">
ctDbtrAcntId
ctAmt</t>
    </r>
    <r>
      <rPr>
        <sz val="11"/>
        <color theme="1"/>
        <rFont val="Calibri"/>
        <family val="2"/>
        <scheme val="minor"/>
      </rPr>
      <t xml:space="preserve">
</t>
    </r>
    <r>
      <rPr>
        <b/>
        <sz val="11"/>
        <color theme="1"/>
        <rFont val="Calibri"/>
        <family val="2"/>
        <scheme val="minor"/>
      </rPr>
      <t>Récupération du mouvement des commissions sur le compte de fonctionnement via la vacation technique.</t>
    </r>
    <r>
      <rPr>
        <sz val="11"/>
        <color theme="1"/>
        <rFont val="Calibri"/>
        <family val="2"/>
        <scheme val="minor"/>
      </rPr>
      <t xml:space="preserve">
timestamp, corrId, ctAmt
FROM
WHERE
TRANSACTIONS.RowKey like yyyyMMdd|</t>
    </r>
    <r>
      <rPr>
        <b/>
        <sz val="11"/>
        <color rgb="FFFF0000"/>
        <rFont val="Calibri"/>
        <family val="2"/>
        <scheme val="minor"/>
      </rPr>
      <t>TRNSF</t>
    </r>
    <r>
      <rPr>
        <sz val="11"/>
        <color theme="1"/>
        <rFont val="Calibri"/>
        <family val="2"/>
        <scheme val="minor"/>
      </rPr>
      <t>|TE56235696|*
AND ctInfo like"COMCO*"
AND corrId=D5.Etape 1.corrId</t>
    </r>
  </si>
  <si>
    <r>
      <t>Si trLabel like "REM R 500*"
Alors "COM R   500</t>
    </r>
    <r>
      <rPr>
        <b/>
        <sz val="11"/>
        <color theme="5"/>
        <rFont val="Calibri"/>
        <family val="2"/>
        <scheme val="minor"/>
      </rPr>
      <t>scheme</t>
    </r>
    <r>
      <rPr>
        <sz val="11"/>
        <color theme="1"/>
        <rFont val="Calibri"/>
        <family val="2"/>
        <scheme val="minor"/>
      </rPr>
      <t>hh:mm:ss" de la</t>
    </r>
    <r>
      <rPr>
        <b/>
        <sz val="11"/>
        <color rgb="FF7030A0"/>
        <rFont val="Calibri"/>
        <family val="2"/>
        <scheme val="minor"/>
      </rPr>
      <t xml:space="preserve"> trTransDt</t>
    </r>
    <r>
      <rPr>
        <sz val="11"/>
        <color theme="1"/>
        <rFont val="Calibri"/>
        <family val="2"/>
        <scheme val="minor"/>
      </rPr>
      <t xml:space="preserve">
Sinon
   Si trLabel like "REM R   502*"
        Alors"COM R   502</t>
    </r>
    <r>
      <rPr>
        <b/>
        <sz val="11"/>
        <color theme="5"/>
        <rFont val="Calibri"/>
        <family val="2"/>
        <scheme val="minor"/>
      </rPr>
      <t>scheme</t>
    </r>
    <r>
      <rPr>
        <sz val="11"/>
        <color theme="1"/>
        <rFont val="Calibri"/>
        <family val="2"/>
        <scheme val="minor"/>
      </rPr>
      <t xml:space="preserve">aahh:mm:ss" de la </t>
    </r>
    <r>
      <rPr>
        <b/>
        <sz val="11"/>
        <color rgb="FF7030A0"/>
        <rFont val="Calibri"/>
        <family val="2"/>
        <scheme val="minor"/>
      </rPr>
      <t>trTransDt</t>
    </r>
    <r>
      <rPr>
        <sz val="11"/>
        <color theme="1"/>
        <rFont val="Calibri"/>
        <family val="2"/>
        <scheme val="minor"/>
      </rPr>
      <t xml:space="preserve">
</t>
    </r>
  </si>
  <si>
    <t>​Type de transaction</t>
  </si>
  <si>
    <t>​512</t>
  </si>
  <si>
    <t>​627</t>
  </si>
  <si>
    <t>Transaction</t>
  </si>
  <si>
    <t>​C</t>
  </si>
  <si>
    <t>​D</t>
  </si>
  <si>
    <t>​Interchange</t>
  </si>
  <si>
    <t>​ Interchange</t>
  </si>
  <si>
    <t>REM E 100</t>
  </si>
  <si>
    <t>REM E 102</t>
  </si>
  <si>
    <t>REM R 500</t>
  </si>
  <si>
    <t>REM R 502</t>
  </si>
  <si>
    <t>​COM E 100</t>
  </si>
  <si>
    <t>COM E ​102</t>
  </si>
  <si>
    <t>​COM R 500</t>
  </si>
  <si>
    <t>​COM R 502</t>
  </si>
  <si>
    <t>​Type d'écriture</t>
  </si>
  <si>
    <t>HEADER des TRA</t>
  </si>
  <si>
    <t>La première ligne d'un TRA est composé d'un point d'exclamation en première position, et d'un X en position 148</t>
  </si>
  <si>
    <t>La longueur totale de la ligne est de 257 caractères, composition de la ligne
!
146 caractères espaces
X
109 caractères espaces</t>
  </si>
  <si>
    <t>A</t>
  </si>
  <si>
    <t>Vide 2</t>
  </si>
  <si>
    <t>Sous plan 1</t>
  </si>
  <si>
    <t>Vide 3</t>
  </si>
  <si>
    <t>Sous Plan 2</t>
  </si>
  <si>
    <t>Vide 4</t>
  </si>
  <si>
    <t>Sous Plan 3</t>
  </si>
  <si>
    <t>Vide 5</t>
  </si>
  <si>
    <t>Sous Plan 4</t>
  </si>
  <si>
    <t>Vide 6</t>
  </si>
  <si>
    <t>173 caractères espace</t>
  </si>
  <si>
    <t>15 caractères espace</t>
  </si>
  <si>
    <t>16 caractères espace</t>
  </si>
  <si>
    <t>14 caractères espace</t>
  </si>
  <si>
    <t>3 caractères espaces</t>
  </si>
  <si>
    <t>Idem G7</t>
  </si>
  <si>
    <t>Idem G8</t>
  </si>
  <si>
    <t>Idem G9</t>
  </si>
  <si>
    <t>Idem G10</t>
  </si>
  <si>
    <t>Idem G12</t>
  </si>
  <si>
    <t>Idem G13</t>
  </si>
  <si>
    <t>Idem G14</t>
  </si>
  <si>
    <t>Idem G15</t>
  </si>
  <si>
    <t>Idem G16</t>
  </si>
  <si>
    <t>Idem G17</t>
  </si>
  <si>
    <t>Idem G18</t>
  </si>
  <si>
    <t>Idem G19</t>
  </si>
  <si>
    <t>Idem G20</t>
  </si>
  <si>
    <t>Idem G21</t>
  </si>
  <si>
    <t>Idem G22</t>
  </si>
  <si>
    <t>Idem G23</t>
  </si>
  <si>
    <t>Idem G24</t>
  </si>
  <si>
    <t>Idem G25</t>
  </si>
  <si>
    <t>Idem G26</t>
  </si>
  <si>
    <t>Idem G27</t>
  </si>
  <si>
    <t>Idem E7</t>
  </si>
  <si>
    <t>Idem E9</t>
  </si>
  <si>
    <t>Idem E10</t>
  </si>
  <si>
    <t>Idem E14</t>
  </si>
  <si>
    <t>Idem E15</t>
  </si>
  <si>
    <t>Idem E16</t>
  </si>
  <si>
    <t>Idem E19</t>
  </si>
  <si>
    <t>Idem E21</t>
  </si>
  <si>
    <t>Idem E22</t>
  </si>
  <si>
    <t>Idem E23</t>
  </si>
  <si>
    <t>Idem E24</t>
  </si>
  <si>
    <t>Idem E25</t>
  </si>
  <si>
    <t>Idem E26</t>
  </si>
  <si>
    <t>Idem E27</t>
  </si>
  <si>
    <t>Idem E28</t>
  </si>
  <si>
    <t xml:space="preserve">Mise à jour suite à l'évolution du format des TRA
Nouvelles lignes 29 à 37
TRANSACTIONS
     colonnes H et I
COUV_REGLMT
     colonnes M et N
COMMISSIONS
     colonnes E, F et G
FRAIS_REJET
</t>
  </si>
  <si>
    <t>1.1</t>
  </si>
  <si>
    <t>VISA MASTER CARD</t>
  </si>
  <si>
    <t>TRANSACTIONS VI MC - Nouvel onglet, la source des informations pour Visa et Master Card diffère de CB</t>
  </si>
  <si>
    <t>Transac. débit carte VI</t>
  </si>
  <si>
    <t>Transac. crédit carte VI</t>
  </si>
  <si>
    <t>REM E   100CBhh:mm:ss</t>
  </si>
  <si>
    <t>REM E   102CBhh:mm:ss</t>
  </si>
  <si>
    <t>?? REM E   100VIhh:mm:ss ??</t>
  </si>
  <si>
    <t>?? REM E   100MChh:mm:ss ??</t>
  </si>
  <si>
    <t>venant de l'operation code du start vacation ?</t>
  </si>
  <si>
    <t>REM E   100CBhh:mm:ss
REM E   102CBhh:mm:ss</t>
  </si>
  <si>
    <t>Transactions VI MC</t>
  </si>
  <si>
    <t>Transactions CB</t>
  </si>
  <si>
    <r>
      <rPr>
        <b/>
        <sz val="11"/>
        <color theme="1"/>
        <rFont val="Calibri"/>
        <family val="2"/>
        <scheme val="minor"/>
      </rPr>
      <t xml:space="preserve">Flux MREPVAC
</t>
    </r>
    <r>
      <rPr>
        <b/>
        <sz val="11"/>
        <color theme="9"/>
        <rFont val="Calibri"/>
        <family val="2"/>
        <scheme val="minor"/>
      </rPr>
      <t>start-vacation.timestamp
start-vacation.correlationId
start-vacation/globalTransaction.transactionDate
start-vacation/globalTransaction.amount.value
start-vacation/globalTransaction.label</t>
    </r>
    <r>
      <rPr>
        <b/>
        <sz val="11"/>
        <color theme="1"/>
        <rFont val="Calibri"/>
        <family val="2"/>
        <scheme val="minor"/>
      </rPr>
      <t xml:space="preserve">
HBASE</t>
    </r>
    <r>
      <rPr>
        <sz val="11"/>
        <color theme="1"/>
        <rFont val="Calibri"/>
        <family val="2"/>
        <scheme val="minor"/>
      </rPr>
      <t xml:space="preserve">
</t>
    </r>
    <r>
      <rPr>
        <b/>
        <sz val="11"/>
        <color rgb="FF7030A0"/>
        <rFont val="Calibri"/>
        <family val="2"/>
        <scheme val="minor"/>
      </rPr>
      <t xml:space="preserve">timestamp
</t>
    </r>
    <r>
      <rPr>
        <b/>
        <sz val="11"/>
        <color theme="7"/>
        <rFont val="Calibri"/>
        <family val="2"/>
        <scheme val="minor"/>
      </rPr>
      <t>corrId</t>
    </r>
    <r>
      <rPr>
        <b/>
        <sz val="11"/>
        <color rgb="FF7030A0"/>
        <rFont val="Calibri"/>
        <family val="2"/>
        <scheme val="minor"/>
      </rPr>
      <t xml:space="preserve">
gtTransDt
gtAmt
scheme
gtLabel</t>
    </r>
    <r>
      <rPr>
        <sz val="11"/>
        <color theme="1"/>
        <rFont val="Calibri"/>
        <family val="2"/>
        <scheme val="minor"/>
      </rPr>
      <t xml:space="preserve">
</t>
    </r>
  </si>
  <si>
    <r>
      <t xml:space="preserve">EPC MM-YYYY de la transaction date
Toutes </t>
    </r>
    <r>
      <rPr>
        <b/>
        <sz val="10"/>
        <color rgb="FF7030A0"/>
        <rFont val="Arial"/>
        <family val="2"/>
      </rPr>
      <t>trTransDt</t>
    </r>
  </si>
  <si>
    <r>
      <t xml:space="preserve">
</t>
    </r>
    <r>
      <rPr>
        <b/>
        <sz val="10"/>
        <color rgb="FF7030A0"/>
        <rFont val="Arial"/>
        <family val="2"/>
      </rPr>
      <t xml:space="preserve">Pour l'instant toutes les transactions sont considérées en OUT, donc REM E 100, en attendant les libellés souhaités par Monext
</t>
    </r>
    <r>
      <rPr>
        <b/>
        <i/>
        <sz val="10"/>
        <color theme="0" tint="-0.249977111117893"/>
        <rFont val="Arial"/>
        <family val="2"/>
      </rPr>
      <t xml:space="preserve">
Si gtLabel like REM E 100* Alors C
Si gtLabel like REM E 102* Alors D</t>
    </r>
  </si>
  <si>
    <r>
      <rPr>
        <b/>
        <sz val="10"/>
        <color rgb="FF7030A0"/>
        <rFont val="Arial"/>
        <family val="2"/>
      </rPr>
      <t>Pour l'instant toutes les transactions sont considérées en OUT, donc REM E 100, en attendant les libellés souhaités par Monext</t>
    </r>
    <r>
      <rPr>
        <b/>
        <i/>
        <sz val="10"/>
        <color theme="0" tint="-0.249977111117893"/>
        <rFont val="Arial"/>
        <family val="2"/>
      </rPr>
      <t xml:space="preserve">
Si gtLabel like REM E 100* Alors D
Si gtLabel like REM E 102* Alors C</t>
    </r>
  </si>
  <si>
    <r>
      <rPr>
        <b/>
        <sz val="10"/>
        <rFont val="Arial"/>
        <family val="2"/>
      </rPr>
      <t>Règle pour les libellés :</t>
    </r>
    <r>
      <rPr>
        <sz val="10"/>
        <rFont val="Arial"/>
        <family val="2"/>
      </rPr>
      <t xml:space="preserve">
"REM E   100"+E5.schemehh:mi:ss
ou "REM E   102"+D5.schemehh:mi:ss
</t>
    </r>
    <r>
      <rPr>
        <b/>
        <i/>
        <sz val="10"/>
        <rFont val="Arial"/>
        <family val="2"/>
      </rPr>
      <t>hh:mi:ss</t>
    </r>
    <r>
      <rPr>
        <sz val="10"/>
        <rFont val="Arial"/>
        <family val="2"/>
      </rPr>
      <t xml:space="preserve"> du timestamp de l'évènement de CRETR.trTransDt, prendre la première date de transaction vue sur les événements CRETR afin que toutes les lignes 467 et la 512 ait le même libellé et donc le même </t>
    </r>
    <r>
      <rPr>
        <b/>
        <sz val="10"/>
        <color rgb="FF7030A0"/>
        <rFont val="Arial"/>
        <family val="2"/>
      </rPr>
      <t>Numéro de pièce</t>
    </r>
    <r>
      <rPr>
        <sz val="10"/>
        <rFont val="Arial"/>
        <family val="2"/>
      </rPr>
      <t xml:space="preserve">
</t>
    </r>
    <r>
      <rPr>
        <b/>
        <sz val="10"/>
        <rFont val="Arial"/>
        <family val="2"/>
      </rPr>
      <t xml:space="preserve">create-account-transaction/trTransDt </t>
    </r>
    <r>
      <rPr>
        <sz val="10"/>
        <rFont val="Arial"/>
        <family val="2"/>
      </rPr>
      <t xml:space="preserve">(table evenement, evenement de la vacation en cours de type CRETR et avec label commençant par Transac.)
</t>
    </r>
    <r>
      <rPr>
        <b/>
        <sz val="10"/>
        <color rgb="FF7030A0"/>
        <rFont val="Arial"/>
        <family val="2"/>
      </rPr>
      <t>E5.Etape2.trTransDt
aa=E5.Etape1.VACATIONS.scheme
Pour l'instant toutes les transactions sont considérées en OUT, donc REM E 100, en attendant les libellés souhaités par Monext</t>
    </r>
  </si>
  <si>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t>
    </r>
    <r>
      <rPr>
        <b/>
        <sz val="11"/>
        <color rgb="FF7030A0"/>
        <rFont val="Calibri"/>
        <family val="2"/>
        <scheme val="minor"/>
      </rPr>
      <t xml:space="preserve">
</t>
    </r>
    <r>
      <rPr>
        <b/>
        <i/>
        <sz val="11"/>
        <rFont val="Calibri"/>
        <family val="2"/>
        <scheme val="minor"/>
      </rPr>
      <t xml:space="preserve">
Etape 1°)Récupérer le correlationId et le label du globalTransaction (important pour l’étape 3) de la règlement-transactions
</t>
    </r>
    <r>
      <rPr>
        <i/>
        <sz val="11"/>
        <rFont val="Calibri"/>
        <family val="2"/>
        <scheme val="minor"/>
      </rPr>
      <t xml:space="preserve">corrId, scheme FROM VACATIONS.RowKey like yyyyMMdd|*
AND vacTyp="vacation-reglement-transactions"
AND scheme IN ("VI";"MC") *** Nouveau VISA/MC ***
</t>
    </r>
    <r>
      <rPr>
        <b/>
        <sz val="11"/>
        <rFont val="Calibri"/>
        <family val="2"/>
        <scheme val="minor"/>
      </rPr>
      <t xml:space="preserve">
Etape 2°)Récupérer les EVENT de type CRETR, labellisés Transac. *</t>
    </r>
    <r>
      <rPr>
        <i/>
        <sz val="11"/>
        <rFont val="Calibri"/>
        <family val="2"/>
        <scheme val="minor"/>
      </rPr>
      <t xml:space="preserve">
</t>
    </r>
    <r>
      <rPr>
        <sz val="11"/>
        <rFont val="Calibri"/>
        <family val="2"/>
        <scheme val="minor"/>
      </rPr>
      <t>EVENEMENT.RowKey like yyyyMMdd|</t>
    </r>
    <r>
      <rPr>
        <b/>
        <sz val="11"/>
        <color theme="7"/>
        <rFont val="Calibri"/>
        <family val="2"/>
        <scheme val="minor"/>
      </rPr>
      <t>corrId</t>
    </r>
    <r>
      <rPr>
        <sz val="11"/>
        <rFont val="Calibri"/>
        <family val="2"/>
        <scheme val="minor"/>
      </rPr>
      <t>|CRETR</t>
    </r>
    <r>
      <rPr>
        <b/>
        <sz val="11"/>
        <rFont val="Calibri"/>
        <family val="2"/>
        <scheme val="minor"/>
      </rPr>
      <t xml:space="preserve">*
</t>
    </r>
    <r>
      <rPr>
        <sz val="11"/>
        <rFont val="Calibri"/>
        <family val="2"/>
        <scheme val="minor"/>
      </rPr>
      <t xml:space="preserve">AND (trLabel like "Transac. crédit carte *" OR trLabel like "Transac. débit carte *")
Si gtLabel like "REM E   100*" prendre "Transac. crédit carte*"
Si gtLabel like "REM E   102*" prendre "Transac. débit carte*"
</t>
    </r>
    <r>
      <rPr>
        <b/>
        <sz val="11"/>
        <color rgb="FFFF0000"/>
        <rFont val="Calibri"/>
        <family val="2"/>
        <scheme val="minor"/>
      </rPr>
      <t>*** Nouveau VISA/MC ***</t>
    </r>
    <r>
      <rPr>
        <sz val="11"/>
        <color theme="1"/>
        <rFont val="Calibri"/>
        <family val="2"/>
        <scheme val="minor"/>
      </rPr>
      <t xml:space="preserve">
</t>
    </r>
    <r>
      <rPr>
        <b/>
        <sz val="11"/>
        <color rgb="FFFF0000"/>
        <rFont val="Calibri"/>
        <family val="2"/>
        <scheme val="minor"/>
      </rPr>
      <t xml:space="preserve">en attente de la règle pour faire la différence </t>
    </r>
  </si>
  <si>
    <t>COMMISSIONS VI MC</t>
  </si>
  <si>
    <t xml:space="preserve">CMR02062020OD512391000                          EPC 06-2020                        REM E   100CB08:11:36              VIR        D750,00              N02062001EUR          E--                                        002A2                                     </t>
  </si>
  <si>
    <t xml:space="preserve">CMR02062020OD467190000        XC0009999         EPC 06-2020                        REM E   100CB08:11:36                         C500,00              N02062001EUR          E--                                        002A2                                     
CMR02062020OD467190000        XC0002537         EPC 06-2020                        REM E   100CB08:11:36                         C250,00              N02062001EUR          E--                                        002A2                                     </t>
  </si>
  <si>
    <t>01R1R000 paddé à droite avec 8 espaces (17 caractères max)</t>
  </si>
  <si>
    <r>
      <t xml:space="preserve">"COMCO      aahh:mm:ss"
du timestamp de l'évènement de start-vacation-reglement-transactions
</t>
    </r>
    <r>
      <rPr>
        <b/>
        <sz val="10"/>
        <color theme="9"/>
        <rFont val="Arial"/>
        <family val="2"/>
      </rPr>
      <t xml:space="preserve">
</t>
    </r>
    <r>
      <rPr>
        <b/>
        <sz val="10"/>
        <color rgb="FF7030A0"/>
        <rFont val="Arial"/>
        <family val="2"/>
      </rPr>
      <t>D5.trBkDt
aa="  "</t>
    </r>
  </si>
  <si>
    <t>value de l'événement create-account-transaction, deux décimales,  ","  comme séparateur décimal, paddé à droite avec des caractères espaces
valeur absolue de trValue</t>
  </si>
  <si>
    <t>??????</t>
  </si>
  <si>
    <t>HH:MI:SS de la transaction date de l'objet globaltransaction
start-vacation/globalTransaction.transactionDate
trBkDt</t>
  </si>
  <si>
    <t>YYYY-MM-DD de la transaction date de l'objet globaltransaction
trBkDt</t>
  </si>
  <si>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
timestamp</t>
    </r>
    <r>
      <rPr>
        <i/>
        <sz val="11"/>
        <rFont val="Calibri"/>
        <family val="2"/>
        <scheme val="minor"/>
      </rPr>
      <t xml:space="preserve">
</t>
    </r>
    <r>
      <rPr>
        <b/>
        <i/>
        <sz val="11"/>
        <rFont val="Calibri"/>
        <family val="2"/>
        <scheme val="minor"/>
      </rPr>
      <t>1°)  aller chercher le correlationId des vacations règlement transactions</t>
    </r>
    <r>
      <rPr>
        <i/>
        <sz val="11"/>
        <rFont val="Calibri"/>
        <family val="2"/>
        <scheme val="minor"/>
      </rPr>
      <t xml:space="preserve">
</t>
    </r>
    <r>
      <rPr>
        <b/>
        <sz val="11"/>
        <color rgb="FF7030A0"/>
        <rFont val="Calibri"/>
        <family val="2"/>
        <scheme val="minor"/>
      </rPr>
      <t>corrId</t>
    </r>
    <r>
      <rPr>
        <sz val="11"/>
        <rFont val="Calibri"/>
        <family val="2"/>
        <scheme val="minor"/>
      </rPr>
      <t xml:space="preserve">, scheme,timestamp FROM VACATIONS WHERE VACATIONS.RowKey like yyyyMMdd|*
AND vacTyp="vacation-reglement-transactions"
</t>
    </r>
    <r>
      <rPr>
        <i/>
        <sz val="11"/>
        <rFont val="Calibri"/>
        <family val="2"/>
        <scheme val="minor"/>
      </rPr>
      <t xml:space="preserve">
</t>
    </r>
    <r>
      <rPr>
        <b/>
        <i/>
        <sz val="11"/>
        <rFont val="Calibri"/>
        <family val="2"/>
        <scheme val="minor"/>
      </rPr>
      <t>2°) pour les écritures sur le 467, lookup avec REFCOM pour récupérer le numéro CEGID (ruf3-tx)</t>
    </r>
    <r>
      <rPr>
        <i/>
        <sz val="11"/>
        <rFont val="Calibri"/>
        <family val="2"/>
        <scheme val="minor"/>
      </rPr>
      <t xml:space="preserve">
</t>
    </r>
    <r>
      <rPr>
        <sz val="11"/>
        <rFont val="Calibri"/>
        <family val="2"/>
        <scheme val="minor"/>
      </rPr>
      <t>MREPVAC.RowKey like yyyyMMdd|</t>
    </r>
    <r>
      <rPr>
        <b/>
        <sz val="11"/>
        <color rgb="FF7030A0"/>
        <rFont val="Calibri"/>
        <family val="2"/>
        <scheme val="minor"/>
      </rPr>
      <t>corrId</t>
    </r>
    <r>
      <rPr>
        <sz val="11"/>
        <rFont val="Calibri"/>
        <family val="2"/>
        <scheme val="minor"/>
      </rPr>
      <t>|CRETR*
AND trLabel like "Commission commerçant*"</t>
    </r>
    <r>
      <rPr>
        <i/>
        <sz val="11"/>
        <rFont val="Calibri"/>
        <family val="2"/>
        <scheme val="minor"/>
      </rPr>
      <t xml:space="preserve">
</t>
    </r>
    <r>
      <rPr>
        <b/>
        <i/>
        <sz val="11"/>
        <rFont val="Calibri"/>
        <family val="2"/>
        <scheme val="minor"/>
      </rPr>
      <t xml:space="preserve">
3°) pour les écritures sur le 708, pas de lookup, on récupère le montant du transfert</t>
    </r>
  </si>
  <si>
    <r>
      <t xml:space="preserve">value de l'objet globaltransaction, 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Somme(trValue)</t>
    </r>
  </si>
  <si>
    <t>Commissions TRA BNPP</t>
  </si>
  <si>
    <t>NUM_COMPTE_RGLT_BNP</t>
  </si>
  <si>
    <t>Compte de règlement BNPP</t>
  </si>
  <si>
    <t>Compte de service</t>
  </si>
  <si>
    <t>A renseigner</t>
  </si>
  <si>
    <r>
      <t xml:space="preserve">Par fichier cfonb recu nous allons générer un couple d'écriture
</t>
    </r>
    <r>
      <rPr>
        <b/>
        <sz val="11"/>
        <color theme="1"/>
        <rFont val="Calibri"/>
        <family val="2"/>
        <scheme val="minor"/>
      </rPr>
      <t>1°)</t>
    </r>
    <r>
      <rPr>
        <sz val="11"/>
        <color theme="1"/>
        <rFont val="Calibri"/>
        <family val="2"/>
        <scheme val="minor"/>
      </rPr>
      <t xml:space="preserve">Récupérer le ou les correlationId correspondant au(x) relevé(s) de compte BNPP (CFONB120) du jour passé en paramètre.
</t>
    </r>
    <r>
      <rPr>
        <b/>
        <sz val="11"/>
        <color theme="7"/>
        <rFont val="Calibri"/>
        <family val="2"/>
        <scheme val="minor"/>
      </rPr>
      <t>corrId</t>
    </r>
    <r>
      <rPr>
        <sz val="11"/>
        <color theme="1"/>
        <rFont val="Calibri"/>
        <family val="2"/>
        <scheme val="minor"/>
      </rPr>
      <t xml:space="preserve"> FROM VACATION WHERE RowKey like </t>
    </r>
    <r>
      <rPr>
        <sz val="11"/>
        <color theme="5"/>
        <rFont val="Calibri"/>
        <family val="2"/>
        <scheme val="minor"/>
      </rPr>
      <t>yyyyMMdd</t>
    </r>
    <r>
      <rPr>
        <sz val="11"/>
        <color theme="1"/>
        <rFont val="Calibri"/>
        <family val="2"/>
        <scheme val="minor"/>
      </rPr>
      <t xml:space="preserve">|*
AND vac-typ="cfonb120"
</t>
    </r>
    <r>
      <rPr>
        <b/>
        <sz val="11"/>
        <color theme="1"/>
        <rFont val="Calibri"/>
        <family val="2"/>
        <scheme val="minor"/>
      </rPr>
      <t>2°)</t>
    </r>
    <r>
      <rPr>
        <sz val="11"/>
        <color theme="1"/>
        <rFont val="Calibri"/>
        <family val="2"/>
        <scheme val="minor"/>
      </rPr>
      <t xml:space="preserve">Récupérer les TRANSACTIONS de type GACTR, labellisés 'COMMIS. SUR REMISE C.B.'
</t>
    </r>
    <r>
      <rPr>
        <b/>
        <sz val="11"/>
        <color rgb="FF7030A0"/>
        <rFont val="Calibri"/>
        <family val="2"/>
        <scheme val="minor"/>
      </rPr>
      <t>trBkDt</t>
    </r>
    <r>
      <rPr>
        <sz val="11"/>
        <color theme="1"/>
        <rFont val="Calibri"/>
        <family val="2"/>
        <scheme val="minor"/>
      </rPr>
      <t xml:space="preserve">, </t>
    </r>
    <r>
      <rPr>
        <b/>
        <sz val="11"/>
        <color rgb="FF7030A0"/>
        <rFont val="Calibri"/>
        <family val="2"/>
        <scheme val="minor"/>
      </rPr>
      <t>trValue</t>
    </r>
    <r>
      <rPr>
        <sz val="11"/>
        <color theme="1"/>
        <rFont val="Calibri"/>
        <family val="2"/>
        <scheme val="minor"/>
      </rPr>
      <t xml:space="preserve">, </t>
    </r>
    <r>
      <rPr>
        <b/>
        <sz val="11"/>
        <color rgb="FF7030A0"/>
        <rFont val="Calibri"/>
        <family val="2"/>
        <scheme val="minor"/>
      </rPr>
      <t>trLabel</t>
    </r>
    <r>
      <rPr>
        <sz val="11"/>
        <color theme="1"/>
        <rFont val="Calibri"/>
        <family val="2"/>
        <scheme val="minor"/>
      </rPr>
      <t xml:space="preserve"> 
FROM TRANSACTIONS
WHERE TRANSACTIONS.RowKey like </t>
    </r>
    <r>
      <rPr>
        <sz val="11"/>
        <color theme="5"/>
        <rFont val="Calibri"/>
        <family val="2"/>
        <scheme val="minor"/>
      </rPr>
      <t>yyyyMMdd</t>
    </r>
    <r>
      <rPr>
        <sz val="11"/>
        <color theme="1"/>
        <rFont val="Calibri"/>
        <family val="2"/>
        <scheme val="minor"/>
      </rPr>
      <t>|</t>
    </r>
    <r>
      <rPr>
        <b/>
        <sz val="11"/>
        <color rgb="FFC00000"/>
        <rFont val="Calibri"/>
        <family val="2"/>
        <scheme val="minor"/>
      </rPr>
      <t>GACTR</t>
    </r>
    <r>
      <rPr>
        <sz val="11"/>
        <color theme="1"/>
        <rFont val="Calibri"/>
        <family val="2"/>
        <scheme val="minor"/>
      </rPr>
      <t>|</t>
    </r>
    <r>
      <rPr>
        <b/>
        <i/>
        <sz val="11"/>
        <color theme="9"/>
        <rFont val="Calibri"/>
        <family val="2"/>
        <scheme val="minor"/>
      </rPr>
      <t>NUM_COMPTE_RGLT_BNP</t>
    </r>
    <r>
      <rPr>
        <sz val="11"/>
        <color theme="1"/>
        <rFont val="Calibri"/>
        <family val="2"/>
        <scheme val="minor"/>
      </rPr>
      <t xml:space="preserve">
AND trLabel starts with 'COMMIS. SUR REMISE C.B.'
AND TRANSACTIONS.corrid=Etape1.</t>
    </r>
    <r>
      <rPr>
        <b/>
        <sz val="11"/>
        <color theme="7"/>
        <rFont val="Calibri"/>
        <family val="2"/>
        <scheme val="minor"/>
      </rPr>
      <t>corrId</t>
    </r>
  </si>
  <si>
    <r>
      <t xml:space="preserve">transaction date de la </t>
    </r>
    <r>
      <rPr>
        <b/>
        <sz val="11"/>
        <color theme="1"/>
        <rFont val="Calibri"/>
        <family val="2"/>
        <scheme val="minor"/>
      </rPr>
      <t xml:space="preserve">transaction Booking date </t>
    </r>
    <r>
      <rPr>
        <sz val="11"/>
        <color theme="1"/>
        <rFont val="Calibri"/>
        <family val="2"/>
        <scheme val="minor"/>
      </rPr>
      <t xml:space="preserve">au format DDMMYYYY
</t>
    </r>
    <r>
      <rPr>
        <b/>
        <sz val="11"/>
        <color rgb="FF7030A0"/>
        <rFont val="Calibri"/>
        <family val="2"/>
        <scheme val="minor"/>
      </rPr>
      <t>trBkDt</t>
    </r>
  </si>
  <si>
    <r>
      <t xml:space="preserve">EPC MM-YYYY de la </t>
    </r>
    <r>
      <rPr>
        <b/>
        <sz val="10"/>
        <rFont val="Arial"/>
        <family val="2"/>
      </rPr>
      <t>transaction Booking date</t>
    </r>
    <r>
      <rPr>
        <sz val="10"/>
        <rFont val="Arial"/>
        <family val="2"/>
      </rPr>
      <t xml:space="preserve">
</t>
    </r>
    <r>
      <rPr>
        <b/>
        <sz val="10"/>
        <color theme="9"/>
        <rFont val="Arial"/>
        <family val="2"/>
      </rPr>
      <t xml:space="preserve">
trBkDt</t>
    </r>
  </si>
  <si>
    <r>
      <t xml:space="preserve">"COMCO      aahh:mm:ss"
du timestamp de la </t>
    </r>
    <r>
      <rPr>
        <b/>
        <sz val="10"/>
        <rFont val="Arial"/>
        <family val="2"/>
      </rPr>
      <t>transaction Booking date</t>
    </r>
    <r>
      <rPr>
        <sz val="10"/>
        <rFont val="Arial"/>
        <family val="2"/>
      </rPr>
      <t xml:space="preserve">
</t>
    </r>
    <r>
      <rPr>
        <b/>
        <sz val="10"/>
        <color theme="9"/>
        <rFont val="Arial"/>
        <family val="2"/>
      </rPr>
      <t xml:space="preserve">
</t>
    </r>
    <r>
      <rPr>
        <b/>
        <sz val="10"/>
        <color rgb="FF7030A0"/>
        <rFont val="Arial"/>
        <family val="2"/>
      </rPr>
      <t>D5.trBkDt
aa="  "</t>
    </r>
  </si>
  <si>
    <r>
      <t xml:space="preserve">ddMMaa+Numéro incrémental de 01 à 99 puis AA,AB,…
</t>
    </r>
    <r>
      <rPr>
        <b/>
        <sz val="10"/>
        <rFont val="Arial"/>
        <family val="2"/>
      </rPr>
      <t>ddMMaa</t>
    </r>
    <r>
      <rPr>
        <sz val="10"/>
        <rFont val="Arial"/>
        <family val="2"/>
      </rPr>
      <t xml:space="preserve"> de la transaction booking date
Tous les couples Journal/Libellé identique auront le même numéro de pièce.</t>
    </r>
  </si>
  <si>
    <t>COMMISSIONS BNP</t>
  </si>
  <si>
    <t>627890000, paddé à droite avec 8 espaces (17 caractères max)</t>
  </si>
  <si>
    <t>Correstions cellule E10, numéro de compte 627</t>
  </si>
  <si>
    <t>N° Compte général</t>
  </si>
  <si>
    <t>Id compte de paiement</t>
  </si>
  <si>
    <r>
      <rPr>
        <b/>
        <sz val="11"/>
        <color theme="9"/>
        <rFont val="Calibri"/>
        <family val="2"/>
        <scheme val="minor"/>
      </rPr>
      <t>REFCOM|MJCM-EP-RUF3-TX (N° CEGID)</t>
    </r>
    <r>
      <rPr>
        <b/>
        <sz val="11"/>
        <color rgb="FFC00000"/>
        <rFont val="Calibri"/>
        <family val="2"/>
        <scheme val="minor"/>
      </rPr>
      <t xml:space="preserve">
</t>
    </r>
    <r>
      <rPr>
        <b/>
        <sz val="11"/>
        <color rgb="FF7030A0"/>
        <rFont val="Calibri"/>
        <family val="2"/>
        <scheme val="minor"/>
      </rPr>
      <t>RUF3TX</t>
    </r>
  </si>
  <si>
    <t>COUV_REGLEMENTAIRE</t>
  </si>
  <si>
    <t>1.2</t>
  </si>
  <si>
    <t>Correction de la clé auxiliaire en 00R1R000 conformément au code</t>
  </si>
  <si>
    <t>Ligne 411, la nature = 'X', la clé est le numéro CEGID.</t>
  </si>
  <si>
    <t>NOUVELLES LIGNES REMPLACANT LA 627/H</t>
  </si>
  <si>
    <t>Idem H13</t>
  </si>
  <si>
    <t>Idem F13</t>
  </si>
  <si>
    <t>Idem F14</t>
  </si>
  <si>
    <t>Idem F8</t>
  </si>
  <si>
    <t>même règle que le F5, cette écriture n'est que le miroir de la précédente au crédit d'un compte 627 plutôt qu'au débit d'un 512.</t>
  </si>
  <si>
    <t>Correction des spécifications pour la ligne interchange de type 627.
Voir colonnes H et I.</t>
  </si>
  <si>
    <t>Ligne de type 411, la nature est égale à X. (anciennement H dans les spécs)
Cellule L11.</t>
  </si>
  <si>
    <t>512930000, paddé à droite avec 8 espaces (17 caractères max)</t>
  </si>
  <si>
    <t>468690000, paddé à droite avec 8 espaces (17 caractères max)</t>
  </si>
  <si>
    <t>BNP</t>
  </si>
  <si>
    <r>
      <t xml:space="preserve">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Somme(trValue)</t>
    </r>
  </si>
  <si>
    <t>Compte de charges à payer EP</t>
  </si>
  <si>
    <t>Compte de fonctionnement BNPP</t>
  </si>
  <si>
    <t>512931000, paddé à droite avec 8 espaces (17 caractères max)</t>
  </si>
  <si>
    <t>Frais de rejet BNP</t>
  </si>
  <si>
    <t>BNR</t>
  </si>
  <si>
    <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trAmt
</t>
    </r>
    <r>
      <rPr>
        <b/>
        <sz val="11"/>
        <color theme="8"/>
        <rFont val="Calibri"/>
        <family val="2"/>
        <scheme val="minor"/>
      </rPr>
      <t>trAcntId</t>
    </r>
    <r>
      <rPr>
        <b/>
        <sz val="11"/>
        <color rgb="FF7030A0"/>
        <rFont val="Calibri"/>
        <family val="2"/>
        <scheme val="minor"/>
      </rPr>
      <t xml:space="preserve">
</t>
    </r>
    <r>
      <rPr>
        <b/>
        <sz val="11"/>
        <color theme="1"/>
        <rFont val="Calibri"/>
        <family val="2"/>
        <scheme val="minor"/>
      </rPr>
      <t>Etape 1)</t>
    </r>
    <r>
      <rPr>
        <sz val="11"/>
        <color theme="1"/>
        <rFont val="Calibri"/>
        <family val="2"/>
        <scheme val="minor"/>
      </rPr>
      <t xml:space="preserve">
corrId ,
timestamp
, scheme 
FROM VACATIONS Where RowKey like yyyyMMdd|*
and vacTyp="vacation-reglement-impayes"
and scheme in ('VI','MC')
</t>
    </r>
    <r>
      <rPr>
        <b/>
        <sz val="11"/>
        <color theme="1"/>
        <rFont val="Calibri"/>
        <family val="2"/>
        <scheme val="minor"/>
      </rPr>
      <t xml:space="preserve">Etape 2)
</t>
    </r>
    <r>
      <rPr>
        <sz val="11"/>
        <color theme="1"/>
        <rFont val="Calibri"/>
        <family val="2"/>
        <scheme val="minor"/>
      </rPr>
      <t xml:space="preserve">Pour chaque vacation de l'étape 1)
EVENEMENT.RowKey like </t>
    </r>
    <r>
      <rPr>
        <sz val="11"/>
        <color theme="5"/>
        <rFont val="Calibri"/>
        <family val="2"/>
        <scheme val="minor"/>
      </rPr>
      <t>yyyyMMdd</t>
    </r>
    <r>
      <rPr>
        <sz val="11"/>
        <color theme="1"/>
        <rFont val="Calibri"/>
        <family val="2"/>
        <scheme val="minor"/>
      </rPr>
      <t>|</t>
    </r>
    <r>
      <rPr>
        <b/>
        <sz val="11"/>
        <color theme="7"/>
        <rFont val="Calibri"/>
        <family val="2"/>
        <scheme val="minor"/>
      </rPr>
      <t>impayesCorrId</t>
    </r>
    <r>
      <rPr>
        <sz val="11"/>
        <color theme="1"/>
        <rFont val="Calibri"/>
        <family val="2"/>
        <scheme val="minor"/>
      </rPr>
      <t>|CRETR|*</t>
    </r>
    <r>
      <rPr>
        <b/>
        <sz val="11"/>
        <color theme="7"/>
        <rFont val="Calibri"/>
        <family val="2"/>
        <scheme val="minor"/>
      </rPr>
      <t xml:space="preserve">
</t>
    </r>
    <r>
      <rPr>
        <sz val="11"/>
        <rFont val="Calibri"/>
        <family val="2"/>
        <scheme val="minor"/>
      </rPr>
      <t>AND trLabel like "Impayés *"
+ faire la somme des valeurs signées (</t>
    </r>
    <r>
      <rPr>
        <b/>
        <sz val="11"/>
        <color rgb="FF7030A0"/>
        <rFont val="Calibri"/>
        <family val="2"/>
        <scheme val="minor"/>
      </rPr>
      <t>trAmt</t>
    </r>
    <r>
      <rPr>
        <sz val="11"/>
        <rFont val="Calibri"/>
        <family val="2"/>
        <scheme val="minor"/>
      </rPr>
      <t xml:space="preserve">)
</t>
    </r>
  </si>
  <si>
    <t>Si trAmt&lt;0   alors D
Si trAmt&gt;=0 alors C</t>
  </si>
  <si>
    <t>Si somme des trAmt&lt;0   alors C
Si somme des trAmt&gt;=0 alors D</t>
  </si>
  <si>
    <r>
      <t xml:space="preserve">transaction date de l'objet transaction au format DDMMYYYY
</t>
    </r>
    <r>
      <rPr>
        <b/>
        <sz val="11"/>
        <color theme="9"/>
        <rFont val="Calibri"/>
        <family val="2"/>
        <scheme val="minor"/>
      </rPr>
      <t>start-vacation/globalTransaction.transactionDate</t>
    </r>
    <r>
      <rPr>
        <sz val="11"/>
        <color theme="1"/>
        <rFont val="Calibri"/>
        <family val="2"/>
        <scheme val="minor"/>
      </rPr>
      <t xml:space="preserve">
</t>
    </r>
    <r>
      <rPr>
        <b/>
        <sz val="11"/>
        <color rgb="FF7030A0"/>
        <rFont val="Calibri"/>
        <family val="2"/>
        <scheme val="minor"/>
      </rPr>
      <t>D5.timestamp</t>
    </r>
  </si>
  <si>
    <r>
      <t xml:space="preserve">EPC MM-YYYY de la transaction date
</t>
    </r>
    <r>
      <rPr>
        <b/>
        <sz val="10"/>
        <color theme="9"/>
        <rFont val="Arial"/>
        <family val="2"/>
      </rPr>
      <t xml:space="preserve">start-vacation/globalTransaction.transactionDate
</t>
    </r>
    <r>
      <rPr>
        <b/>
        <sz val="10"/>
        <color rgb="FF7030A0"/>
        <rFont val="Arial"/>
        <family val="2"/>
      </rPr>
      <t>D5.timestamp</t>
    </r>
  </si>
  <si>
    <t>YYYY-MM-DD de la transaction date
timestamp</t>
  </si>
  <si>
    <t>HH:MI:SS de la transaction date
timestamp</t>
  </si>
  <si>
    <t>Idem D41</t>
  </si>
  <si>
    <t>Idem D42</t>
  </si>
  <si>
    <t>Somme</t>
  </si>
  <si>
    <t>Impayés - BNP</t>
  </si>
  <si>
    <t>467190000 - Compte de tiers</t>
  </si>
  <si>
    <t>512931000 - compte de règlement BNPP</t>
  </si>
  <si>
    <t>627891000 - Frais d'impayés BNPP</t>
  </si>
  <si>
    <t>468690000 - Charges à payer</t>
  </si>
  <si>
    <r>
      <t>EPC MM-YYYY de la transaction date</t>
    </r>
    <r>
      <rPr>
        <b/>
        <sz val="10"/>
        <color theme="9"/>
        <rFont val="Arial"/>
        <family val="2"/>
      </rPr>
      <t xml:space="preserve">
</t>
    </r>
    <r>
      <rPr>
        <b/>
        <sz val="10"/>
        <color rgb="FF7030A0"/>
        <rFont val="Arial"/>
        <family val="2"/>
      </rPr>
      <t>timestamp</t>
    </r>
  </si>
  <si>
    <t>Idem  D14</t>
  </si>
  <si>
    <t>00000000000000025,00</t>
  </si>
  <si>
    <t>Exemple</t>
  </si>
  <si>
    <t>COM BNP</t>
  </si>
  <si>
    <t>IMPAYES FRAIS BNP</t>
  </si>
  <si>
    <t>1.3</t>
  </si>
  <si>
    <t>Renommage PRV MENSUEL BNP</t>
  </si>
  <si>
    <r>
      <rPr>
        <sz val="14"/>
        <rFont val="Arial"/>
        <family val="2"/>
      </rPr>
      <t>"REM R   500aahh:mm:ss"</t>
    </r>
    <r>
      <rPr>
        <sz val="10"/>
        <rFont val="Arial"/>
        <family val="2"/>
      </rPr>
      <t xml:space="preserve">
"hh:mm:ss" du </t>
    </r>
    <r>
      <rPr>
        <b/>
        <sz val="10"/>
        <color rgb="FF7030A0"/>
        <rFont val="Arial"/>
        <family val="2"/>
      </rPr>
      <t>timestamp</t>
    </r>
    <r>
      <rPr>
        <sz val="10"/>
        <rFont val="Arial"/>
        <family val="2"/>
      </rPr>
      <t xml:space="preserve">
"aa"=</t>
    </r>
    <r>
      <rPr>
        <b/>
        <sz val="10"/>
        <color theme="7"/>
        <rFont val="Arial"/>
        <family val="2"/>
      </rPr>
      <t xml:space="preserve">scheme
</t>
    </r>
    <r>
      <rPr>
        <sz val="10"/>
        <rFont val="Arial"/>
        <family val="2"/>
      </rPr>
      <t xml:space="preserve">
</t>
    </r>
    <r>
      <rPr>
        <b/>
        <sz val="10"/>
        <color theme="9"/>
        <rFont val="Arial"/>
        <family val="2"/>
      </rPr>
      <t xml:space="preserve">start-vacation.timestamp
</t>
    </r>
    <r>
      <rPr>
        <b/>
        <sz val="10"/>
        <color rgb="FF7030A0"/>
        <rFont val="Arial"/>
        <family val="2"/>
      </rPr>
      <t>timestamp</t>
    </r>
  </si>
  <si>
    <r>
      <rPr>
        <b/>
        <sz val="14"/>
        <color theme="1"/>
        <rFont val="Calibri"/>
        <family val="2"/>
        <scheme val="minor"/>
      </rPr>
      <t xml:space="preserve">valeur absolue de </t>
    </r>
    <r>
      <rPr>
        <b/>
        <sz val="14"/>
        <color rgb="FF7030A0"/>
        <rFont val="Calibri"/>
        <family val="2"/>
        <scheme val="minor"/>
      </rPr>
      <t>trAmt</t>
    </r>
    <r>
      <rPr>
        <sz val="11"/>
        <color theme="1"/>
        <rFont val="Calibri"/>
        <family val="2"/>
        <scheme val="minor"/>
      </rPr>
      <t xml:space="preserve">
deux décimales
","  comme séparateur décimal
paddé à droite avec des caractères espaces
</t>
    </r>
  </si>
  <si>
    <r>
      <rPr>
        <b/>
        <sz val="14"/>
        <color theme="1"/>
        <rFont val="Calibri"/>
        <family val="2"/>
        <scheme val="minor"/>
      </rPr>
      <t xml:space="preserve">valeur absolue de la </t>
    </r>
    <r>
      <rPr>
        <b/>
        <sz val="14"/>
        <color rgb="FFFF0000"/>
        <rFont val="Calibri"/>
        <family val="2"/>
        <scheme val="minor"/>
      </rPr>
      <t>somme</t>
    </r>
    <r>
      <rPr>
        <b/>
        <sz val="14"/>
        <color theme="1"/>
        <rFont val="Calibri"/>
        <family val="2"/>
        <scheme val="minor"/>
      </rPr>
      <t xml:space="preserve"> des </t>
    </r>
    <r>
      <rPr>
        <b/>
        <sz val="14"/>
        <color rgb="FF7030A0"/>
        <rFont val="Calibri"/>
        <family val="2"/>
        <scheme val="minor"/>
      </rPr>
      <t>trAmt</t>
    </r>
    <r>
      <rPr>
        <sz val="11"/>
        <color theme="1"/>
        <rFont val="Calibri"/>
        <family val="2"/>
        <scheme val="minor"/>
      </rPr>
      <t xml:space="preserve">
deux décimales
","  comme séparateur décimal
paddé à droite avec des caractères espaces
</t>
    </r>
    <r>
      <rPr>
        <b/>
        <sz val="11"/>
        <color theme="9"/>
        <rFont val="Calibri"/>
        <family val="2"/>
        <scheme val="minor"/>
      </rPr>
      <t xml:space="preserve">
</t>
    </r>
  </si>
  <si>
    <r>
      <rPr>
        <sz val="11"/>
        <color theme="1"/>
        <rFont val="Calibri"/>
        <family val="2"/>
        <scheme val="minor"/>
      </rPr>
      <t xml:space="preserve">paddé à droite avec des caractères espaces
deux décimales
","  comme séparateur décimal
</t>
    </r>
    <r>
      <rPr>
        <b/>
        <sz val="11"/>
        <color theme="1"/>
        <rFont val="Calibri"/>
        <family val="2"/>
        <scheme val="minor"/>
      </rPr>
      <t xml:space="preserve">
Si </t>
    </r>
    <r>
      <rPr>
        <b/>
        <sz val="11"/>
        <color rgb="FF7030A0"/>
        <rFont val="Calibri"/>
        <family val="2"/>
        <scheme val="minor"/>
      </rPr>
      <t>scheme</t>
    </r>
    <r>
      <rPr>
        <b/>
        <sz val="11"/>
        <color theme="1"/>
        <rFont val="Calibri"/>
        <family val="2"/>
        <scheme val="minor"/>
      </rPr>
      <t xml:space="preserve">="MC" alors </t>
    </r>
    <r>
      <rPr>
        <b/>
        <sz val="11"/>
        <color theme="7"/>
        <rFont val="Calibri"/>
        <family val="2"/>
        <scheme val="minor"/>
      </rPr>
      <t>nbImpayesMC</t>
    </r>
    <r>
      <rPr>
        <b/>
        <sz val="11"/>
        <rFont val="Calibri"/>
        <family val="2"/>
        <scheme val="minor"/>
      </rPr>
      <t>x</t>
    </r>
    <r>
      <rPr>
        <b/>
        <sz val="11"/>
        <color theme="1"/>
        <rFont val="Calibri"/>
        <family val="2"/>
        <scheme val="minor"/>
      </rPr>
      <t xml:space="preserve">25
Si </t>
    </r>
    <r>
      <rPr>
        <b/>
        <sz val="11"/>
        <color rgb="FF7030A0"/>
        <rFont val="Calibri"/>
        <family val="2"/>
        <scheme val="minor"/>
      </rPr>
      <t>scheme</t>
    </r>
    <r>
      <rPr>
        <b/>
        <sz val="11"/>
        <color theme="1"/>
        <rFont val="Calibri"/>
        <family val="2"/>
        <scheme val="minor"/>
      </rPr>
      <t xml:space="preserve">="VI" alors </t>
    </r>
    <r>
      <rPr>
        <b/>
        <sz val="11"/>
        <color theme="7"/>
        <rFont val="Calibri"/>
        <family val="2"/>
        <scheme val="minor"/>
      </rPr>
      <t>nbImpayesVI</t>
    </r>
    <r>
      <rPr>
        <b/>
        <sz val="11"/>
        <rFont val="Calibri"/>
        <family val="2"/>
        <scheme val="minor"/>
      </rPr>
      <t>x</t>
    </r>
    <r>
      <rPr>
        <b/>
        <sz val="11"/>
        <color theme="1"/>
        <rFont val="Calibri"/>
        <family val="2"/>
        <scheme val="minor"/>
      </rPr>
      <t>25</t>
    </r>
  </si>
  <si>
    <t>Total</t>
  </si>
  <si>
    <r>
      <t xml:space="preserve">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trValue</t>
    </r>
  </si>
  <si>
    <r>
      <rPr>
        <sz val="14"/>
        <rFont val="Arial"/>
        <family val="2"/>
      </rPr>
      <t>"REJ     BNPaaYYYYMM"</t>
    </r>
    <r>
      <rPr>
        <sz val="10"/>
        <rFont val="Arial"/>
        <family val="2"/>
      </rPr>
      <t xml:space="preserve">
"YYYYMM" du </t>
    </r>
    <r>
      <rPr>
        <b/>
        <sz val="10"/>
        <color rgb="FF7030A0"/>
        <rFont val="Arial"/>
        <family val="2"/>
      </rPr>
      <t>timestamp</t>
    </r>
    <r>
      <rPr>
        <sz val="10"/>
        <rFont val="Arial"/>
        <family val="2"/>
      </rPr>
      <t xml:space="preserve">
"aa"=</t>
    </r>
    <r>
      <rPr>
        <b/>
        <sz val="10"/>
        <color theme="7"/>
        <rFont val="Arial"/>
        <family val="2"/>
      </rPr>
      <t xml:space="preserve">scheme
</t>
    </r>
    <r>
      <rPr>
        <sz val="10"/>
        <rFont val="Arial"/>
        <family val="2"/>
      </rPr>
      <t xml:space="preserve">
</t>
    </r>
    <r>
      <rPr>
        <b/>
        <sz val="10"/>
        <color theme="9"/>
        <rFont val="Arial"/>
        <family val="2"/>
      </rPr>
      <t>start-vacation.timestamp</t>
    </r>
    <r>
      <rPr>
        <sz val="10"/>
        <rFont val="Arial"/>
        <family val="2"/>
      </rPr>
      <t xml:space="preserve">
</t>
    </r>
    <r>
      <rPr>
        <b/>
        <sz val="10"/>
        <color rgb="FF7030A0"/>
        <rFont val="Arial"/>
        <family val="2"/>
      </rPr>
      <t>timestamp</t>
    </r>
  </si>
  <si>
    <t>1-2</t>
  </si>
  <si>
    <t>7</t>
  </si>
  <si>
    <t>Faire la somme des lignes précédemment récupérées</t>
  </si>
  <si>
    <r>
      <t xml:space="preserve">"REM E   100"+E5.schemehh:mi:ss
du timestamp de la </t>
    </r>
    <r>
      <rPr>
        <b/>
        <sz val="10"/>
        <rFont val="Arial"/>
        <family val="2"/>
      </rPr>
      <t>reqExecDt</t>
    </r>
    <r>
      <rPr>
        <sz val="10"/>
        <rFont val="Arial"/>
        <family val="2"/>
      </rPr>
      <t xml:space="preserve">
</t>
    </r>
    <r>
      <rPr>
        <b/>
        <sz val="10"/>
        <color theme="9"/>
        <rFont val="Arial"/>
        <family val="2"/>
      </rPr>
      <t xml:space="preserve">
</t>
    </r>
    <r>
      <rPr>
        <b/>
        <sz val="10"/>
        <color rgb="FF7030A0"/>
        <rFont val="Arial"/>
        <family val="2"/>
      </rPr>
      <t>reqExecDt</t>
    </r>
  </si>
  <si>
    <r>
      <rPr>
        <b/>
        <sz val="11"/>
        <color rgb="FF7030A0"/>
        <rFont val="Calibri"/>
        <family val="2"/>
        <scheme val="minor"/>
      </rPr>
      <t>reqExecDt</t>
    </r>
    <r>
      <rPr>
        <b/>
        <sz val="11"/>
        <color theme="1"/>
        <rFont val="Calibri"/>
        <family val="2"/>
        <scheme val="minor"/>
      </rPr>
      <t xml:space="preserve"> </t>
    </r>
    <r>
      <rPr>
        <sz val="11"/>
        <color theme="1"/>
        <rFont val="Calibri"/>
        <family val="2"/>
        <scheme val="minor"/>
      </rPr>
      <t xml:space="preserve">au format DDMMYYYY
</t>
    </r>
  </si>
  <si>
    <r>
      <t xml:space="preserve">ddMMaa+Numéro incrémental de 01 à 99 puis AA,AB,…
</t>
    </r>
    <r>
      <rPr>
        <b/>
        <sz val="10"/>
        <rFont val="Arial"/>
        <family val="2"/>
      </rPr>
      <t>ddMMaa</t>
    </r>
    <r>
      <rPr>
        <sz val="10"/>
        <rFont val="Arial"/>
        <family val="2"/>
      </rPr>
      <t xml:space="preserve"> de la reqExecDt
Tous les couples Journal/Libellé identique auront le même numéro de pièce.</t>
    </r>
  </si>
  <si>
    <r>
      <t xml:space="preserve">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instdAmt</t>
    </r>
  </si>
  <si>
    <r>
      <t xml:space="preserve">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Somme(instdAmt)</t>
    </r>
  </si>
  <si>
    <t>Compte de règlement ARKEA</t>
  </si>
  <si>
    <t>Virement interne EP</t>
  </si>
  <si>
    <r>
      <t xml:space="preserve">EPC MM-YYYY
</t>
    </r>
    <r>
      <rPr>
        <b/>
        <sz val="10"/>
        <color theme="9"/>
        <rFont val="Arial"/>
        <family val="2"/>
      </rPr>
      <t xml:space="preserve">
reqExecDt</t>
    </r>
  </si>
  <si>
    <t>YYYY-MM-DD de la reqExecDt</t>
  </si>
  <si>
    <t>HH:MI:SS de la reqExecDt</t>
  </si>
  <si>
    <t>Vacation règlement transaction</t>
  </si>
  <si>
    <t>Charges à payer EP</t>
  </si>
  <si>
    <t>Interchange bancaire</t>
  </si>
  <si>
    <t>Frais scheme &amp; marge acquéreur</t>
  </si>
  <si>
    <t>1</t>
  </si>
  <si>
    <r>
      <t xml:space="preserve">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t>
    </r>
    <r>
      <rPr>
        <b/>
        <sz val="12"/>
        <color theme="7"/>
        <rFont val="Calibri"/>
        <family val="2"/>
        <scheme val="minor"/>
      </rPr>
      <t>Smtintvmc + Smtrvmc + Smtbqvmc</t>
    </r>
  </si>
  <si>
    <r>
      <t xml:space="preserve">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t>
    </r>
    <r>
      <rPr>
        <b/>
        <sz val="11"/>
        <color theme="7"/>
        <rFont val="Calibri"/>
        <family val="2"/>
        <scheme val="minor"/>
      </rPr>
      <t>Smtintvmc</t>
    </r>
  </si>
  <si>
    <r>
      <t xml:space="preserve">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t>
    </r>
    <r>
      <rPr>
        <b/>
        <sz val="11"/>
        <color theme="7"/>
        <rFont val="Calibri"/>
        <family val="2"/>
        <scheme val="minor"/>
      </rPr>
      <t>Smtrvmc</t>
    </r>
  </si>
  <si>
    <r>
      <t xml:space="preserve">deux décimales
  ","  comme séparateur décimal
paddé à droite avec des caractères espaces
</t>
    </r>
    <r>
      <rPr>
        <b/>
        <sz val="11"/>
        <color theme="9"/>
        <rFont val="Calibri"/>
        <family val="2"/>
        <scheme val="minor"/>
      </rPr>
      <t xml:space="preserve">
</t>
    </r>
    <r>
      <rPr>
        <sz val="11"/>
        <rFont val="Calibri"/>
        <family val="2"/>
        <scheme val="minor"/>
      </rPr>
      <t xml:space="preserve">valeur absolue de </t>
    </r>
    <r>
      <rPr>
        <b/>
        <sz val="11"/>
        <color rgb="FF7030A0"/>
        <rFont val="Calibri"/>
        <family val="2"/>
        <scheme val="minor"/>
      </rPr>
      <t xml:space="preserve"> </t>
    </r>
    <r>
      <rPr>
        <b/>
        <sz val="11"/>
        <color theme="7"/>
        <rFont val="Calibri"/>
        <family val="2"/>
        <scheme val="minor"/>
      </rPr>
      <t>Smtbqvmc</t>
    </r>
  </si>
  <si>
    <t>627891004, paddé à droite avec 8 espaces (17 caractères max)</t>
  </si>
  <si>
    <r>
      <t xml:space="preserve">Somme des interchanges : </t>
    </r>
    <r>
      <rPr>
        <b/>
        <sz val="11"/>
        <color rgb="FF7030A0"/>
        <rFont val="Calibri"/>
        <family val="2"/>
        <scheme val="minor"/>
      </rPr>
      <t>mtintvmc</t>
    </r>
    <r>
      <rPr>
        <sz val="11"/>
        <color theme="1"/>
        <rFont val="Calibri"/>
        <family val="2"/>
        <scheme val="minor"/>
      </rPr>
      <t xml:space="preserve"> (</t>
    </r>
    <r>
      <rPr>
        <b/>
        <sz val="11"/>
        <color rgb="FF92D050"/>
        <rFont val="Calibri"/>
        <family val="2"/>
        <scheme val="minor"/>
      </rPr>
      <t>CREMBA|MTINTVMC</t>
    </r>
    <r>
      <rPr>
        <sz val="11"/>
        <color theme="1"/>
        <rFont val="Calibri"/>
        <family val="2"/>
        <scheme val="minor"/>
      </rPr>
      <t xml:space="preserve"> )
</t>
    </r>
  </si>
  <si>
    <r>
      <t xml:space="preserve">Somme des frais réseaux : </t>
    </r>
    <r>
      <rPr>
        <b/>
        <sz val="11"/>
        <color rgb="FF7030A0"/>
        <rFont val="Calibri"/>
        <family val="2"/>
        <scheme val="minor"/>
      </rPr>
      <t>mtrvmc</t>
    </r>
    <r>
      <rPr>
        <sz val="11"/>
        <color theme="1"/>
        <rFont val="Calibri"/>
        <family val="2"/>
        <scheme val="minor"/>
      </rPr>
      <t xml:space="preserve"> (</t>
    </r>
    <r>
      <rPr>
        <b/>
        <sz val="11"/>
        <color rgb="FF92D050"/>
        <rFont val="Calibri"/>
        <family val="2"/>
        <scheme val="minor"/>
      </rPr>
      <t>CREMBA|MTRVMC</t>
    </r>
    <r>
      <rPr>
        <sz val="11"/>
        <color theme="1"/>
        <rFont val="Calibri"/>
        <family val="2"/>
        <scheme val="minor"/>
      </rPr>
      <t xml:space="preserve">)
</t>
    </r>
  </si>
  <si>
    <r>
      <t xml:space="preserve">Somme de la marge acquéreur : </t>
    </r>
    <r>
      <rPr>
        <b/>
        <sz val="11"/>
        <color rgb="FF7030A0"/>
        <rFont val="Calibri"/>
        <family val="2"/>
        <scheme val="minor"/>
      </rPr>
      <t>mtbqvmc</t>
    </r>
    <r>
      <rPr>
        <sz val="11"/>
        <color theme="1"/>
        <rFont val="Calibri"/>
        <family val="2"/>
        <scheme val="minor"/>
      </rPr>
      <t xml:space="preserve"> </t>
    </r>
    <r>
      <rPr>
        <b/>
        <sz val="11"/>
        <color rgb="FF92D050"/>
        <rFont val="Calibri"/>
        <family val="2"/>
        <scheme val="minor"/>
      </rPr>
      <t>(CREMBA|MTBQVMC</t>
    </r>
    <r>
      <rPr>
        <sz val="11"/>
        <color theme="1"/>
        <rFont val="Calibri"/>
        <family val="2"/>
        <scheme val="minor"/>
      </rPr>
      <t xml:space="preserve">)
</t>
    </r>
  </si>
  <si>
    <t xml:space="preserve">Idem E5
</t>
  </si>
  <si>
    <t xml:space="preserve">Idem F5
</t>
  </si>
  <si>
    <t xml:space="preserve">Idem I5
</t>
  </si>
  <si>
    <r>
      <t xml:space="preserve">Pour chaque vacation règlement transaction Visa master card du jour
on récupère le nom du fichier CRE traité, le scheme, le timestamp de la vacation
</t>
    </r>
    <r>
      <rPr>
        <b/>
        <sz val="11"/>
        <color rgb="FF7030A0"/>
        <rFont val="Calibri"/>
        <family val="2"/>
        <scheme val="minor"/>
      </rPr>
      <t>timestamp
corrId
gtTransDt
scheme
filVal</t>
    </r>
    <r>
      <rPr>
        <sz val="11"/>
        <color theme="1"/>
        <rFont val="Calibri"/>
        <family val="2"/>
        <scheme val="minor"/>
      </rPr>
      <t xml:space="preserve">
On parcourt le fichier CRE (table inversée CREMBAINVERSED)
On réalise 4 sommes : 
Somme des interchanges : </t>
    </r>
    <r>
      <rPr>
        <b/>
        <sz val="11"/>
        <color rgb="FF7030A0"/>
        <rFont val="Calibri"/>
        <family val="2"/>
        <scheme val="minor"/>
      </rPr>
      <t>mtintvmc</t>
    </r>
    <r>
      <rPr>
        <sz val="11"/>
        <color theme="1"/>
        <rFont val="Calibri"/>
        <family val="2"/>
        <scheme val="minor"/>
      </rPr>
      <t xml:space="preserve"> (</t>
    </r>
    <r>
      <rPr>
        <b/>
        <sz val="11"/>
        <color rgb="FF92D050"/>
        <rFont val="Calibri"/>
        <family val="2"/>
        <scheme val="minor"/>
      </rPr>
      <t>CREMBA|MTINTVMC</t>
    </r>
    <r>
      <rPr>
        <sz val="11"/>
        <color theme="1"/>
        <rFont val="Calibri"/>
        <family val="2"/>
        <scheme val="minor"/>
      </rPr>
      <t xml:space="preserve"> )
Somme des frais réseaux : </t>
    </r>
    <r>
      <rPr>
        <b/>
        <sz val="11"/>
        <color rgb="FF7030A0"/>
        <rFont val="Calibri"/>
        <family val="2"/>
        <scheme val="minor"/>
      </rPr>
      <t>mtrvmc</t>
    </r>
    <r>
      <rPr>
        <sz val="11"/>
        <color theme="1"/>
        <rFont val="Calibri"/>
        <family val="2"/>
        <scheme val="minor"/>
      </rPr>
      <t xml:space="preserve"> (</t>
    </r>
    <r>
      <rPr>
        <b/>
        <sz val="11"/>
        <color rgb="FF92D050"/>
        <rFont val="Calibri"/>
        <family val="2"/>
        <scheme val="minor"/>
      </rPr>
      <t>CREMBA|MTRVMC</t>
    </r>
    <r>
      <rPr>
        <sz val="11"/>
        <color theme="1"/>
        <rFont val="Calibri"/>
        <family val="2"/>
        <scheme val="minor"/>
      </rPr>
      <t xml:space="preserve">)
Somme de la marge acquéreur : </t>
    </r>
    <r>
      <rPr>
        <b/>
        <sz val="11"/>
        <color rgb="FF7030A0"/>
        <rFont val="Calibri"/>
        <family val="2"/>
        <scheme val="minor"/>
      </rPr>
      <t>mtbqvmc</t>
    </r>
    <r>
      <rPr>
        <sz val="11"/>
        <color theme="1"/>
        <rFont val="Calibri"/>
        <family val="2"/>
        <scheme val="minor"/>
      </rPr>
      <t xml:space="preserve"> </t>
    </r>
    <r>
      <rPr>
        <b/>
        <sz val="11"/>
        <color rgb="FF92D050"/>
        <rFont val="Calibri"/>
        <family val="2"/>
        <scheme val="minor"/>
      </rPr>
      <t>(CREMBA|MTBQVMC</t>
    </r>
    <r>
      <rPr>
        <sz val="11"/>
        <color theme="1"/>
        <rFont val="Calibri"/>
        <family val="2"/>
        <scheme val="minor"/>
      </rPr>
      <t xml:space="preserve">)
</t>
    </r>
    <r>
      <rPr>
        <sz val="11"/>
        <rFont val="Calibri"/>
        <family val="2"/>
        <scheme val="minor"/>
      </rPr>
      <t xml:space="preserve">Somme des sommes précédentes </t>
    </r>
    <r>
      <rPr>
        <b/>
        <sz val="11"/>
        <color theme="7"/>
        <rFont val="Calibri"/>
        <family val="2"/>
        <scheme val="minor"/>
      </rPr>
      <t xml:space="preserve">: Smtintvmc + Smtrvmc + Smtbqvmc
</t>
    </r>
    <r>
      <rPr>
        <sz val="11"/>
        <color theme="1"/>
        <rFont val="Calibri"/>
        <family val="2"/>
        <scheme val="minor"/>
      </rPr>
      <t xml:space="preserve">
</t>
    </r>
  </si>
  <si>
    <r>
      <rPr>
        <b/>
        <sz val="11"/>
        <color rgb="FF7030A0"/>
        <rFont val="Calibri"/>
        <family val="2"/>
        <scheme val="minor"/>
      </rPr>
      <t>gtTransDt</t>
    </r>
    <r>
      <rPr>
        <b/>
        <sz val="11"/>
        <color theme="1"/>
        <rFont val="Calibri"/>
        <family val="2"/>
        <scheme val="minor"/>
      </rPr>
      <t xml:space="preserve"> </t>
    </r>
    <r>
      <rPr>
        <sz val="11"/>
        <color theme="1"/>
        <rFont val="Calibri"/>
        <family val="2"/>
        <scheme val="minor"/>
      </rPr>
      <t xml:space="preserve">au format DDMMYYYY
</t>
    </r>
  </si>
  <si>
    <r>
      <t xml:space="preserve">EPC MM-YYYY
</t>
    </r>
    <r>
      <rPr>
        <b/>
        <sz val="10"/>
        <color theme="9"/>
        <rFont val="Arial"/>
        <family val="2"/>
      </rPr>
      <t xml:space="preserve">
</t>
    </r>
    <r>
      <rPr>
        <b/>
        <sz val="10"/>
        <color rgb="FF7030A0"/>
        <rFont val="Arial"/>
        <family val="2"/>
      </rPr>
      <t>gtTransDt</t>
    </r>
  </si>
  <si>
    <r>
      <t>"COM E   100"+</t>
    </r>
    <r>
      <rPr>
        <b/>
        <sz val="10"/>
        <color theme="7"/>
        <rFont val="Arial"/>
        <family val="2"/>
      </rPr>
      <t>scheme</t>
    </r>
    <r>
      <rPr>
        <sz val="10"/>
        <rFont val="Arial"/>
        <family val="2"/>
      </rPr>
      <t xml:space="preserve">hh:mi:ss
</t>
    </r>
    <r>
      <rPr>
        <b/>
        <sz val="10"/>
        <color theme="9"/>
        <rFont val="Arial"/>
        <family val="2"/>
      </rPr>
      <t xml:space="preserve">
</t>
    </r>
    <r>
      <rPr>
        <b/>
        <sz val="10"/>
        <color rgb="FF7030A0"/>
        <rFont val="Arial"/>
        <family val="2"/>
      </rPr>
      <t>gtTransDt</t>
    </r>
  </si>
  <si>
    <r>
      <t>"COF E   100"+</t>
    </r>
    <r>
      <rPr>
        <b/>
        <sz val="10"/>
        <color theme="7"/>
        <rFont val="Arial"/>
        <family val="2"/>
      </rPr>
      <t>scheme</t>
    </r>
    <r>
      <rPr>
        <sz val="10"/>
        <rFont val="Arial"/>
        <family val="2"/>
      </rPr>
      <t xml:space="preserve">hh:mi:ss
</t>
    </r>
    <r>
      <rPr>
        <b/>
        <sz val="10"/>
        <color theme="9"/>
        <rFont val="Arial"/>
        <family val="2"/>
      </rPr>
      <t xml:space="preserve">
</t>
    </r>
    <r>
      <rPr>
        <b/>
        <sz val="10"/>
        <color rgb="FF7030A0"/>
        <rFont val="Arial"/>
        <family val="2"/>
      </rPr>
      <t>gtTransDt</t>
    </r>
  </si>
  <si>
    <r>
      <t>"COB E   100"+</t>
    </r>
    <r>
      <rPr>
        <b/>
        <sz val="10"/>
        <color theme="7"/>
        <rFont val="Arial"/>
        <family val="2"/>
      </rPr>
      <t>scheme</t>
    </r>
    <r>
      <rPr>
        <sz val="10"/>
        <rFont val="Arial"/>
        <family val="2"/>
      </rPr>
      <t xml:space="preserve">hh:mi:ss
</t>
    </r>
    <r>
      <rPr>
        <b/>
        <sz val="10"/>
        <color theme="9"/>
        <rFont val="Arial"/>
        <family val="2"/>
      </rPr>
      <t xml:space="preserve">
</t>
    </r>
    <r>
      <rPr>
        <b/>
        <sz val="10"/>
        <color rgb="FF7030A0"/>
        <rFont val="Arial"/>
        <family val="2"/>
      </rPr>
      <t>gtTransDt</t>
    </r>
  </si>
  <si>
    <r>
      <t xml:space="preserve">ddMMaa+Numéro incrémental de 01 à 99 puis AA,AB,…
</t>
    </r>
    <r>
      <rPr>
        <b/>
        <sz val="10"/>
        <rFont val="Arial"/>
        <family val="2"/>
      </rPr>
      <t>ddMMaa</t>
    </r>
    <r>
      <rPr>
        <sz val="10"/>
        <rFont val="Arial"/>
        <family val="2"/>
      </rPr>
      <t xml:space="preserve"> de la </t>
    </r>
    <r>
      <rPr>
        <b/>
        <sz val="10"/>
        <color rgb="FF7030A0"/>
        <rFont val="Arial"/>
        <family val="2"/>
      </rPr>
      <t>gtTransDt</t>
    </r>
    <r>
      <rPr>
        <sz val="10"/>
        <rFont val="Arial"/>
        <family val="2"/>
      </rPr>
      <t xml:space="preserve">
Tous les couples Journal/Libellé identique auront le même numéro de pièce.</t>
    </r>
  </si>
  <si>
    <t>REM E   100</t>
  </si>
  <si>
    <t>Journal</t>
  </si>
  <si>
    <t>Numero Compte général</t>
  </si>
  <si>
    <t>CLE_1</t>
  </si>
  <si>
    <t>CLE_13</t>
  </si>
  <si>
    <t>CLE_14</t>
  </si>
  <si>
    <t>Générer une ligne 512931000 au crédit, libellé : "REM E   100"+E5.schemehh:mi:ss
du timestamp de la reqExecDt
reqExecDt</t>
  </si>
  <si>
    <t>Générer une ligne 580310000 au débit, libellé : Idem D14</t>
  </si>
  <si>
    <t>Générer une ligne 580310000 au crédit, libellé : Idem D14</t>
  </si>
  <si>
    <t>Générer une ligne 512391000 au débit, libellé : Idem D14</t>
  </si>
  <si>
    <t>00010152443</t>
  </si>
  <si>
    <t>NUM_COMPTE_FCT_BNP</t>
  </si>
  <si>
    <t>Idem F7</t>
  </si>
  <si>
    <t>Idem F9</t>
  </si>
  <si>
    <t>Idem F10</t>
  </si>
  <si>
    <t>Idem F12</t>
  </si>
  <si>
    <t>Idem F15</t>
  </si>
  <si>
    <t>Idem F16</t>
  </si>
  <si>
    <t>Idem F17</t>
  </si>
  <si>
    <t>Idem F19</t>
  </si>
  <si>
    <t>Idem F21</t>
  </si>
  <si>
    <t>Idem F22</t>
  </si>
  <si>
    <t>Idem F23</t>
  </si>
  <si>
    <t>Idem F24</t>
  </si>
  <si>
    <t>Idem F25</t>
  </si>
  <si>
    <t>Idem F26</t>
  </si>
  <si>
    <t>Idem F27</t>
  </si>
  <si>
    <t>Idem F28</t>
  </si>
  <si>
    <t>Compte de règlement BNPP - 512931000 au crédit</t>
  </si>
  <si>
    <t>Virement interne EP - 580310000 au débit</t>
  </si>
  <si>
    <t>Virement interne EP - 580310000 au crédit</t>
  </si>
  <si>
    <t>Compte de règlement ARKEA - 512391000 au débit</t>
  </si>
  <si>
    <t>Idem D14 sans le scheme</t>
  </si>
  <si>
    <t>Key</t>
  </si>
  <si>
    <t>Ecriture</t>
  </si>
  <si>
    <t>COM VMC BNPP</t>
  </si>
  <si>
    <t>VIR TRANSAC BNP ARK</t>
  </si>
  <si>
    <t>REM E   100 *</t>
  </si>
  <si>
    <t>REM E   100 MC</t>
  </si>
  <si>
    <t>REM E   100 VI</t>
  </si>
  <si>
    <t>512391000</t>
  </si>
  <si>
    <r>
      <rPr>
        <b/>
        <sz val="11"/>
        <color theme="1"/>
        <rFont val="Calibri"/>
        <family val="2"/>
        <scheme val="minor"/>
      </rPr>
      <t xml:space="preserve">Etape 1)
</t>
    </r>
    <r>
      <rPr>
        <sz val="11"/>
        <color theme="1"/>
        <rFont val="Calibri"/>
        <family val="2"/>
        <scheme val="minor"/>
      </rPr>
      <t xml:space="preserve">
</t>
    </r>
    <r>
      <rPr>
        <b/>
        <sz val="11"/>
        <color rgb="FF7030A0"/>
        <rFont val="Calibri"/>
        <family val="2"/>
        <scheme val="minor"/>
      </rPr>
      <t>corrId</t>
    </r>
    <r>
      <rPr>
        <sz val="11"/>
        <color theme="1"/>
        <rFont val="Calibri"/>
        <family val="2"/>
        <scheme val="minor"/>
      </rPr>
      <t xml:space="preserve"> ,
</t>
    </r>
    <r>
      <rPr>
        <b/>
        <sz val="11"/>
        <color rgb="FF7030A0"/>
        <rFont val="Calibri"/>
        <family val="2"/>
        <scheme val="minor"/>
      </rPr>
      <t>timestamp</t>
    </r>
    <r>
      <rPr>
        <sz val="11"/>
        <color theme="1"/>
        <rFont val="Calibri"/>
        <family val="2"/>
        <scheme val="minor"/>
      </rPr>
      <t xml:space="preserve">
, </t>
    </r>
    <r>
      <rPr>
        <b/>
        <sz val="11"/>
        <color rgb="FF7030A0"/>
        <rFont val="Calibri"/>
        <family val="2"/>
        <scheme val="minor"/>
      </rPr>
      <t>scheme</t>
    </r>
    <r>
      <rPr>
        <sz val="11"/>
        <color theme="1"/>
        <rFont val="Calibri"/>
        <family val="2"/>
        <scheme val="minor"/>
      </rPr>
      <t xml:space="preserve">
</t>
    </r>
    <r>
      <rPr>
        <b/>
        <sz val="11"/>
        <color rgb="FFFF0000"/>
        <rFont val="Calibri"/>
        <family val="2"/>
        <scheme val="minor"/>
      </rPr>
      <t>,filVal - à rajouter dans la table vacation</t>
    </r>
    <r>
      <rPr>
        <sz val="11"/>
        <color theme="1"/>
        <rFont val="Calibri"/>
        <family val="2"/>
        <scheme val="minor"/>
      </rPr>
      <t xml:space="preserve">
FROM VACATIONS Where RowKey like yyyyMMdd|*
and vacTyp="vacation-reglement-impayes"
and scheme in ('VI','MC')
</t>
    </r>
    <r>
      <rPr>
        <b/>
        <sz val="11"/>
        <color theme="1"/>
        <rFont val="Calibri"/>
        <family val="2"/>
        <scheme val="minor"/>
      </rPr>
      <t xml:space="preserve">Etape 2)
</t>
    </r>
    <r>
      <rPr>
        <sz val="11"/>
        <color theme="1"/>
        <rFont val="Calibri"/>
        <family val="2"/>
        <scheme val="minor"/>
      </rPr>
      <t xml:space="preserve">(En attendant la mise en place d'agrégat par fichier cremba)
ceope,nurarn
FROM CREMBAINVERSED
WHERE ROWKEY like filVal
Il faut compter le nombre d'impayés par scheme
</t>
    </r>
    <r>
      <rPr>
        <b/>
        <sz val="14"/>
        <color theme="7"/>
        <rFont val="Calibri"/>
        <family val="2"/>
        <scheme val="minor"/>
      </rPr>
      <t>nbImpayesMC</t>
    </r>
    <r>
      <rPr>
        <sz val="11"/>
        <color theme="1"/>
        <rFont val="Calibri"/>
        <family val="2"/>
        <scheme val="minor"/>
      </rPr>
      <t xml:space="preserve">=comptage du nombre de NUARN correspondant aux impayés Master Card (CREMBA|CEOPE="X5")
</t>
    </r>
    <r>
      <rPr>
        <b/>
        <sz val="14"/>
        <color theme="7"/>
        <rFont val="Calibri"/>
        <family val="2"/>
        <scheme val="minor"/>
      </rPr>
      <t>nbimpayesVI</t>
    </r>
    <r>
      <rPr>
        <sz val="11"/>
        <color theme="1"/>
        <rFont val="Calibri"/>
        <family val="2"/>
        <scheme val="minor"/>
      </rPr>
      <t xml:space="preserve"> =comptage du nombre de NUARN correspondant aux impayés Visa
(CREMBA|CEOPE="X4")</t>
    </r>
  </si>
  <si>
    <t>COM E   100*</t>
  </si>
  <si>
    <t>COF E   100*</t>
  </si>
  <si>
    <t>COB E   100*</t>
  </si>
  <si>
    <t>REM E   100*</t>
  </si>
  <si>
    <t>EXEMPLE</t>
  </si>
  <si>
    <t>COM E   100VI08:30:00</t>
  </si>
  <si>
    <t>COF E   100VI08:30:00</t>
  </si>
  <si>
    <t>COB E   100VI08:30:00</t>
  </si>
  <si>
    <t>COM E   100MC09:30:00</t>
  </si>
  <si>
    <t>COF E   100MC09:30:00</t>
  </si>
  <si>
    <t>COB E   100MC09:30:00</t>
  </si>
  <si>
    <t>No_Piece_Exception</t>
  </si>
  <si>
    <t>Création pour permettre d'avoir des libellés différents pour un même numéro de pièce</t>
  </si>
  <si>
    <t>1.4</t>
  </si>
  <si>
    <t>1-N</t>
  </si>
  <si>
    <r>
      <t xml:space="preserve">Par journée (intégré dans la table VIRINT) recu nous allons générer un couple d'écriture
</t>
    </r>
    <r>
      <rPr>
        <b/>
        <sz val="11"/>
        <color theme="1"/>
        <rFont val="Calibri"/>
        <family val="2"/>
        <scheme val="minor"/>
      </rPr>
      <t xml:space="preserve">
1°)</t>
    </r>
    <r>
      <rPr>
        <sz val="11"/>
        <color theme="1"/>
        <rFont val="Calibri"/>
        <family val="2"/>
        <scheme val="minor"/>
      </rPr>
      <t xml:space="preserve">Récupérer les mouvements entre BNP et ARKEA
</t>
    </r>
    <r>
      <rPr>
        <b/>
        <sz val="11"/>
        <color rgb="FF7030A0"/>
        <rFont val="Calibri"/>
        <family val="2"/>
        <scheme val="minor"/>
      </rPr>
      <t xml:space="preserve">srcf, ustrd, instdAmt, reqExecDt
</t>
    </r>
    <r>
      <rPr>
        <sz val="11"/>
        <color theme="1"/>
        <rFont val="Calibri"/>
        <family val="2"/>
        <scheme val="minor"/>
      </rPr>
      <t>FROM VIRINT WHERE RowKey like T|</t>
    </r>
    <r>
      <rPr>
        <sz val="11"/>
        <color theme="5"/>
        <rFont val="Calibri"/>
        <family val="2"/>
        <scheme val="minor"/>
      </rPr>
      <t>yyyyMMdd</t>
    </r>
    <r>
      <rPr>
        <sz val="11"/>
        <color theme="1"/>
        <rFont val="Calibri"/>
        <family val="2"/>
        <scheme val="minor"/>
      </rPr>
      <t xml:space="preserve">|VB*
on peut récupérer jusqu'à N lignes dans la journée
</t>
    </r>
    <r>
      <rPr>
        <b/>
        <sz val="11"/>
        <color theme="1"/>
        <rFont val="Calibri"/>
        <family val="2"/>
        <scheme val="minor"/>
      </rPr>
      <t>2°)</t>
    </r>
    <r>
      <rPr>
        <sz val="11"/>
        <color theme="1"/>
        <rFont val="Calibri"/>
        <family val="2"/>
        <scheme val="minor"/>
      </rPr>
      <t xml:space="preserve">Récupérer le scheme du virement
grâce à ustrd
</t>
    </r>
    <r>
      <rPr>
        <b/>
        <sz val="11"/>
        <color theme="7"/>
        <rFont val="Calibri"/>
        <family val="2"/>
        <scheme val="minor"/>
      </rPr>
      <t>scheme</t>
    </r>
    <r>
      <rPr>
        <sz val="11"/>
        <color theme="1"/>
        <rFont val="Calibri"/>
        <family val="2"/>
        <scheme val="minor"/>
      </rPr>
      <t xml:space="preserve">=caractères 7 et 8 de </t>
    </r>
    <r>
      <rPr>
        <b/>
        <sz val="11"/>
        <color rgb="FF7030A0"/>
        <rFont val="Calibri"/>
        <family val="2"/>
        <scheme val="minor"/>
      </rPr>
      <t>ustrd</t>
    </r>
    <r>
      <rPr>
        <b/>
        <sz val="11"/>
        <color theme="7"/>
        <rFont val="Calibri"/>
        <family val="2"/>
        <scheme val="minor"/>
      </rPr>
      <t xml:space="preserve">
</t>
    </r>
    <r>
      <rPr>
        <sz val="11"/>
        <color theme="1"/>
        <rFont val="Calibri"/>
        <family val="2"/>
        <scheme val="minor"/>
      </rPr>
      <t xml:space="preserve">
</t>
    </r>
  </si>
  <si>
    <t>Virement BNPP ARKEA</t>
  </si>
  <si>
    <r>
      <t xml:space="preserve">FRREJ      aahh:mm:ss
</t>
    </r>
    <r>
      <rPr>
        <b/>
        <sz val="10"/>
        <rFont val="Arial"/>
        <family val="2"/>
      </rPr>
      <t>aa</t>
    </r>
    <r>
      <rPr>
        <sz val="10"/>
        <rFont val="Arial"/>
        <family val="2"/>
      </rPr>
      <t>=</t>
    </r>
    <r>
      <rPr>
        <b/>
        <sz val="10"/>
        <color theme="7"/>
        <rFont val="Arial"/>
        <family val="2"/>
      </rPr>
      <t xml:space="preserve">scheme
</t>
    </r>
    <r>
      <rPr>
        <b/>
        <sz val="10"/>
        <rFont val="Arial"/>
        <family val="2"/>
      </rPr>
      <t>hh:mm:ss</t>
    </r>
    <r>
      <rPr>
        <sz val="10"/>
        <rFont val="Arial"/>
        <family val="2"/>
      </rPr>
      <t>=</t>
    </r>
    <r>
      <rPr>
        <b/>
        <sz val="10"/>
        <color rgb="FF7030A0"/>
        <rFont val="Arial"/>
        <family val="2"/>
      </rPr>
      <t>vacation.timestamp</t>
    </r>
    <r>
      <rPr>
        <sz val="10"/>
        <rFont val="Arial"/>
        <family val="2"/>
      </rPr>
      <t xml:space="preserve">Format hh:mi:ss
</t>
    </r>
    <r>
      <rPr>
        <b/>
        <sz val="10"/>
        <color rgb="FFFF0000"/>
        <rFont val="Arial"/>
        <family val="2"/>
      </rPr>
      <t>Attention la vacation impayés n'envoie pas son scheme !!!!!
Si scheme est null alors considérez que c'est du CB</t>
    </r>
  </si>
  <si>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t>
    </r>
    <r>
      <rPr>
        <b/>
        <sz val="11"/>
        <color rgb="FF7030A0"/>
        <rFont val="Calibri"/>
        <family val="2"/>
        <scheme val="minor"/>
      </rPr>
      <t xml:space="preserve">
idVacImpaye=</t>
    </r>
    <r>
      <rPr>
        <sz val="11"/>
        <rFont val="Calibri"/>
        <family val="2"/>
        <scheme val="minor"/>
      </rPr>
      <t>corrId,timestamp,scheme 
FROM VACATIONS WHERE RowKey like yyyyMMdd*
and vacTyp="vacation-reglement-impayes"</t>
    </r>
    <r>
      <rPr>
        <b/>
        <sz val="11"/>
        <color rgb="FF7030A0"/>
        <rFont val="Calibri"/>
        <family val="2"/>
        <scheme val="minor"/>
      </rPr>
      <t xml:space="preserve">
</t>
    </r>
    <r>
      <rPr>
        <sz val="11"/>
        <color theme="1"/>
        <rFont val="Calibri"/>
        <family val="2"/>
        <scheme val="minor"/>
      </rPr>
      <t xml:space="preserve">EVENEMENT.RowKey like </t>
    </r>
    <r>
      <rPr>
        <sz val="11"/>
        <color theme="5"/>
        <rFont val="Calibri"/>
        <family val="2"/>
        <scheme val="minor"/>
      </rPr>
      <t>yyyyMMdd</t>
    </r>
    <r>
      <rPr>
        <sz val="11"/>
        <color theme="1"/>
        <rFont val="Calibri"/>
        <family val="2"/>
        <scheme val="minor"/>
      </rPr>
      <t>|</t>
    </r>
    <r>
      <rPr>
        <b/>
        <sz val="11"/>
        <color rgb="FF7030A0"/>
        <rFont val="Calibri"/>
        <family val="2"/>
        <scheme val="minor"/>
      </rPr>
      <t>idVacImpaye</t>
    </r>
    <r>
      <rPr>
        <sz val="11"/>
        <color theme="1"/>
        <rFont val="Calibri"/>
        <family val="2"/>
        <scheme val="minor"/>
      </rPr>
      <t xml:space="preserve">|CRETR*
AND trLabel like "Frais de rejet*"
</t>
    </r>
    <r>
      <rPr>
        <b/>
        <sz val="11"/>
        <color theme="7"/>
        <rFont val="Calibri"/>
        <family val="2"/>
        <scheme val="minor"/>
      </rPr>
      <t>scheme</t>
    </r>
    <r>
      <rPr>
        <sz val="11"/>
        <color theme="1"/>
        <rFont val="Calibri"/>
        <family val="2"/>
        <scheme val="minor"/>
      </rPr>
      <t xml:space="preserve">= VACATION.scheme
Prendre la timestamp de la vacation pour les dates
</t>
    </r>
    <r>
      <rPr>
        <b/>
        <sz val="11"/>
        <color rgb="FFFF0000"/>
        <rFont val="Calibri"/>
        <family val="2"/>
        <scheme val="minor"/>
      </rPr>
      <t>Attention la vacation impayés n'envoie pas son scheme !!!!!
Si scheme est null alors considérez que c'est du CB</t>
    </r>
  </si>
  <si>
    <t>FRAIS_REJET_CB</t>
  </si>
  <si>
    <t>1.4.1</t>
  </si>
  <si>
    <t>Warning sur scheme CB non envoyé par la vacation</t>
  </si>
  <si>
    <t>TRANSACTIONS VI MC</t>
  </si>
  <si>
    <t>1.5.1</t>
  </si>
  <si>
    <t>MISE EN FORME</t>
  </si>
  <si>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t>
    </r>
    <r>
      <rPr>
        <b/>
        <sz val="11"/>
        <color rgb="FF7030A0"/>
        <rFont val="Calibri"/>
        <family val="2"/>
        <scheme val="minor"/>
      </rPr>
      <t xml:space="preserve">
vacIdFinanciere</t>
    </r>
    <r>
      <rPr>
        <b/>
        <sz val="11"/>
        <rFont val="Calibri"/>
        <family val="2"/>
        <scheme val="minor"/>
      </rPr>
      <t>= corrId</t>
    </r>
    <r>
      <rPr>
        <sz val="11"/>
        <rFont val="Calibri"/>
        <family val="2"/>
        <scheme val="minor"/>
      </rPr>
      <t xml:space="preserve"> FROM VACATIONS WHERE RowKey like yyyyMMdd* AND vacTyp="vacation-financiere"</t>
    </r>
    <r>
      <rPr>
        <sz val="11"/>
        <color rgb="FF7030A0"/>
        <rFont val="Calibri"/>
        <family val="2"/>
        <scheme val="minor"/>
      </rPr>
      <t xml:space="preserve">
</t>
    </r>
    <r>
      <rPr>
        <sz val="11"/>
        <color theme="1"/>
        <rFont val="Calibri"/>
        <family val="2"/>
        <scheme val="minor"/>
      </rPr>
      <t xml:space="preserve">
EVENEMENT.RowKey like </t>
    </r>
    <r>
      <rPr>
        <sz val="11"/>
        <color theme="5"/>
        <rFont val="Calibri"/>
        <family val="2"/>
        <scheme val="minor"/>
      </rPr>
      <t>yyyyMMdd</t>
    </r>
    <r>
      <rPr>
        <sz val="11"/>
        <color theme="1"/>
        <rFont val="Calibri"/>
        <family val="2"/>
        <scheme val="minor"/>
      </rPr>
      <t>|</t>
    </r>
    <r>
      <rPr>
        <b/>
        <sz val="11"/>
        <color rgb="FF7030A0"/>
        <rFont val="Calibri"/>
        <family val="2"/>
        <scheme val="minor"/>
      </rPr>
      <t>vacIdFinanciere</t>
    </r>
    <r>
      <rPr>
        <sz val="11"/>
        <color theme="1"/>
        <rFont val="Calibri"/>
        <family val="2"/>
        <scheme val="minor"/>
      </rPr>
      <t>|CRETR*
AND trLabel="Monext Virement Sortant"</t>
    </r>
  </si>
  <si>
    <t>TRANSACTIONS VMC</t>
  </si>
  <si>
    <t>FRAIS REJET BNPP</t>
  </si>
  <si>
    <t>1.5.2</t>
  </si>
  <si>
    <t>ANALYTIQUE SUR Frais de rejet BNP</t>
  </si>
  <si>
    <t>Changement du journal CMR en BNR</t>
  </si>
  <si>
    <t>Ajout de la ligne analytique sur le compte 627 pour les frais</t>
  </si>
  <si>
    <t>PRELEVEMENT COM MENSUELLE BNP</t>
  </si>
  <si>
    <t>Prendre la date d'opération plutôt que la date de valeur pour rechercher et générer ces écritures</t>
  </si>
  <si>
    <t>HH:MI:SS 
trTransDt</t>
  </si>
  <si>
    <t>YYYY-MM-DD
trTransDt</t>
  </si>
  <si>
    <t>Idem G5</t>
  </si>
  <si>
    <r>
      <rPr>
        <b/>
        <sz val="11"/>
        <color theme="1"/>
        <rFont val="Calibri"/>
        <family val="2"/>
        <scheme val="minor"/>
      </rPr>
      <t xml:space="preserve">Flux MREPVAC
</t>
    </r>
    <r>
      <rPr>
        <b/>
        <sz val="11"/>
        <color theme="9"/>
        <rFont val="Calibri"/>
        <family val="2"/>
        <scheme val="minor"/>
      </rPr>
      <t>start-vacation.timestamp
start-vacation.correlationId
start-vacation/globalTransaction.transactionDate
start-vacation/globalTransaction.amount.value
start-vacation/globalTransaction.label</t>
    </r>
    <r>
      <rPr>
        <b/>
        <sz val="11"/>
        <color theme="1"/>
        <rFont val="Calibri"/>
        <family val="2"/>
        <scheme val="minor"/>
      </rPr>
      <t xml:space="preserve">
HBASE</t>
    </r>
    <r>
      <rPr>
        <sz val="11"/>
        <color theme="1"/>
        <rFont val="Calibri"/>
        <family val="2"/>
        <scheme val="minor"/>
      </rPr>
      <t xml:space="preserve">
</t>
    </r>
    <r>
      <rPr>
        <b/>
        <sz val="11"/>
        <color rgb="FF7030A0"/>
        <rFont val="Calibri"/>
        <family val="2"/>
        <scheme val="minor"/>
      </rPr>
      <t xml:space="preserve">timestamp
</t>
    </r>
    <r>
      <rPr>
        <b/>
        <sz val="11"/>
        <color theme="7"/>
        <rFont val="Calibri"/>
        <family val="2"/>
        <scheme val="minor"/>
      </rPr>
      <t>corrId</t>
    </r>
    <r>
      <rPr>
        <b/>
        <sz val="11"/>
        <color rgb="FF7030A0"/>
        <rFont val="Calibri"/>
        <family val="2"/>
        <scheme val="minor"/>
      </rPr>
      <t xml:space="preserve">
gtTransDt
gtAmt
scheme
gtLabel</t>
    </r>
    <r>
      <rPr>
        <sz val="11"/>
        <color theme="1"/>
        <rFont val="Calibri"/>
        <family val="2"/>
        <scheme val="minor"/>
      </rPr>
      <t xml:space="preserve">
1°)Récupérer le correlationId et le label du globalTransaction (important pour l’étape 3) de la règlement-transactions
</t>
    </r>
    <r>
      <rPr>
        <b/>
        <sz val="11"/>
        <color theme="7"/>
        <rFont val="Calibri"/>
        <family val="2"/>
        <scheme val="minor"/>
      </rPr>
      <t xml:space="preserve">corrId, </t>
    </r>
    <r>
      <rPr>
        <b/>
        <sz val="11"/>
        <color rgb="FF7030A0"/>
        <rFont val="Calibri"/>
        <family val="2"/>
        <scheme val="minor"/>
      </rPr>
      <t>scheme</t>
    </r>
    <r>
      <rPr>
        <b/>
        <sz val="11"/>
        <color theme="7"/>
        <rFont val="Calibri"/>
        <family val="2"/>
        <scheme val="minor"/>
      </rPr>
      <t xml:space="preserve"> FROM </t>
    </r>
    <r>
      <rPr>
        <sz val="11"/>
        <color theme="1"/>
        <rFont val="Calibri"/>
        <family val="2"/>
        <scheme val="minor"/>
      </rPr>
      <t xml:space="preserve">VACATIONS.RowKey like yyyyMMdd|*
AND vacTyp="vacation-reglement-transactions"
</t>
    </r>
    <r>
      <rPr>
        <b/>
        <sz val="11"/>
        <color theme="1"/>
        <rFont val="Calibri"/>
        <family val="2"/>
        <scheme val="minor"/>
      </rPr>
      <t xml:space="preserve">AND scheme="CB" </t>
    </r>
    <r>
      <rPr>
        <b/>
        <sz val="11"/>
        <color rgb="FFFF0000"/>
        <rFont val="Calibri"/>
        <family val="2"/>
        <scheme val="minor"/>
      </rPr>
      <t>***Nouveau VISA/MC***
en effet les vacations regelement transactions pour visa et master card ne fonctionnent pas de la même façon que CB (il n'y a pas de mouvement déclencheur propre à la vacation)</t>
    </r>
    <r>
      <rPr>
        <sz val="11"/>
        <color theme="1"/>
        <rFont val="Calibri"/>
        <family val="2"/>
        <scheme val="minor"/>
      </rPr>
      <t xml:space="preserve">
timestamp, gtTransDt, gtAmt, gtLabel 
FROM EVENEMENT
WHERE MREPVAC.RowKey like yyyyMMdd|</t>
    </r>
    <r>
      <rPr>
        <b/>
        <sz val="11"/>
        <color theme="7"/>
        <rFont val="Calibri"/>
        <family val="2"/>
        <scheme val="minor"/>
      </rPr>
      <t>corrId</t>
    </r>
    <r>
      <rPr>
        <sz val="11"/>
        <color theme="1"/>
        <rFont val="Calibri"/>
        <family val="2"/>
        <scheme val="minor"/>
      </rPr>
      <t xml:space="preserve">|START|*
</t>
    </r>
  </si>
  <si>
    <t>Numéro écriture dans les spécifications comptables$</t>
  </si>
  <si>
    <t>Onglet</t>
  </si>
  <si>
    <r>
      <t xml:space="preserve">EPC MM-YYYY de la Transaction date
</t>
    </r>
    <r>
      <rPr>
        <b/>
        <sz val="10"/>
        <color theme="9"/>
        <rFont val="Arial"/>
        <family val="2"/>
      </rPr>
      <t xml:space="preserve">
trTransDt (en remplacement de trBkDt)</t>
    </r>
    <r>
      <rPr>
        <b/>
        <sz val="10"/>
        <color rgb="FF7030A0"/>
        <rFont val="Arial"/>
        <family val="2"/>
      </rPr>
      <t xml:space="preserve"> de l'etape 1</t>
    </r>
  </si>
  <si>
    <r>
      <t xml:space="preserve">transaction date au format DDMMYYYY
</t>
    </r>
    <r>
      <rPr>
        <b/>
        <sz val="11"/>
        <color rgb="FF7030A0"/>
        <rFont val="Calibri"/>
        <family val="2"/>
        <scheme val="minor"/>
      </rPr>
      <t>trTransDt (en remplacement de trBkDt)</t>
    </r>
  </si>
  <si>
    <r>
      <t xml:space="preserve">Si trCdOpeBq="62"' 
Alors 
      "COM     BNP  AAAAMM  "
Sinon  
RIEN     // "REJ     BNP  AAAAMM  "
</t>
    </r>
    <r>
      <rPr>
        <b/>
        <sz val="10"/>
        <color theme="9"/>
        <rFont val="Arial"/>
        <family val="2"/>
      </rPr>
      <t xml:space="preserve">
</t>
    </r>
    <r>
      <rPr>
        <b/>
        <sz val="10"/>
        <color rgb="FFFF0000"/>
        <rFont val="Arial"/>
        <family val="2"/>
      </rPr>
      <t>trValDt (en remplacement de trTransDt)</t>
    </r>
  </si>
  <si>
    <r>
      <t xml:space="preserve">ddMMaa+Numéro incrémental de 01 à 99 puis AA,AB,…
</t>
    </r>
    <r>
      <rPr>
        <b/>
        <sz val="10"/>
        <rFont val="Arial"/>
        <family val="2"/>
      </rPr>
      <t>ddMMaa</t>
    </r>
    <r>
      <rPr>
        <sz val="10"/>
        <rFont val="Arial"/>
        <family val="2"/>
      </rPr>
      <t xml:space="preserve"> de la transaction date, trTransDt
Tous les couples Journal/Libellé identique auront le même numéro de pièce.</t>
    </r>
  </si>
  <si>
    <t>trTransDT</t>
  </si>
  <si>
    <t>Changer en trValDat</t>
  </si>
  <si>
    <t>trTransDt</t>
  </si>
  <si>
    <t>Changer le VIR</t>
  </si>
  <si>
    <t>Respecter la spéc</t>
  </si>
  <si>
    <t>Le numéro de pièce comptable se base sur le Numéro CEGID (RUF3TX)</t>
  </si>
  <si>
    <t>trOpeCd</t>
  </si>
  <si>
    <t>Vacation Contrôle valdité des ordres</t>
  </si>
  <si>
    <t>TRANS CP à CP</t>
  </si>
  <si>
    <t>1.5.3</t>
  </si>
  <si>
    <t>Nouvel onglet</t>
  </si>
  <si>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t>
    </r>
    <r>
      <rPr>
        <b/>
        <sz val="11"/>
        <color rgb="FF7030A0"/>
        <rFont val="Calibri"/>
        <family val="2"/>
        <scheme val="minor"/>
      </rPr>
      <t xml:space="preserve">
</t>
    </r>
    <r>
      <rPr>
        <b/>
        <i/>
        <sz val="11"/>
        <rFont val="Calibri"/>
        <family val="2"/>
        <scheme val="minor"/>
      </rPr>
      <t xml:space="preserve">
</t>
    </r>
    <r>
      <rPr>
        <b/>
        <sz val="11"/>
        <rFont val="Calibri"/>
        <family val="2"/>
        <scheme val="minor"/>
      </rPr>
      <t>Etape 1°)Récupérer le (ou les) correlationId des vacations de type vacation-controle-validite-ordres 
Etape 2°)Récupérer les EVENT de type CRETR, labellisés TRANS*</t>
    </r>
    <r>
      <rPr>
        <i/>
        <sz val="11"/>
        <rFont val="Calibri"/>
        <family val="2"/>
        <scheme val="minor"/>
      </rPr>
      <t xml:space="preserve">
</t>
    </r>
    <r>
      <rPr>
        <sz val="11"/>
        <rFont val="Calibri"/>
        <family val="2"/>
        <scheme val="minor"/>
      </rPr>
      <t>EVENEMENT.RowKey like yyyyMMdd|</t>
    </r>
    <r>
      <rPr>
        <b/>
        <sz val="11"/>
        <color theme="7"/>
        <rFont val="Calibri"/>
        <family val="2"/>
        <scheme val="minor"/>
      </rPr>
      <t>corrId</t>
    </r>
    <r>
      <rPr>
        <sz val="11"/>
        <rFont val="Calibri"/>
        <family val="2"/>
        <scheme val="minor"/>
      </rPr>
      <t>|CRETR</t>
    </r>
    <r>
      <rPr>
        <b/>
        <sz val="11"/>
        <rFont val="Calibri"/>
        <family val="2"/>
        <scheme val="minor"/>
      </rPr>
      <t xml:space="preserve">*
</t>
    </r>
    <r>
      <rPr>
        <sz val="11"/>
        <rFont val="Calibri"/>
        <family val="2"/>
        <scheme val="minor"/>
      </rPr>
      <t xml:space="preserve">AND trOpeCd like TRANS*
</t>
    </r>
    <r>
      <rPr>
        <sz val="11"/>
        <color theme="1"/>
        <rFont val="Calibri"/>
        <family val="2"/>
        <scheme val="minor"/>
      </rPr>
      <t>AND trAmt&lt;0</t>
    </r>
  </si>
  <si>
    <r>
      <rPr>
        <b/>
        <sz val="11"/>
        <color theme="1"/>
        <rFont val="Calibri"/>
        <family val="2"/>
        <scheme val="minor"/>
      </rPr>
      <t>Flux MRPEVAC</t>
    </r>
    <r>
      <rPr>
        <sz val="11"/>
        <color theme="1"/>
        <rFont val="Calibri"/>
        <family val="2"/>
        <scheme val="minor"/>
      </rPr>
      <t xml:space="preserve">
</t>
    </r>
    <r>
      <rPr>
        <b/>
        <sz val="11"/>
        <color theme="9"/>
        <rFont val="Calibri"/>
        <family val="2"/>
        <scheme val="minor"/>
      </rPr>
      <t>create-account-transaction/transaction.transactionDate
create-account-transaction/transaction.value.value
create-account-transaction/accountId.value</t>
    </r>
    <r>
      <rPr>
        <sz val="11"/>
        <color theme="1"/>
        <rFont val="Calibri"/>
        <family val="2"/>
        <scheme val="minor"/>
      </rPr>
      <t xml:space="preserve">
</t>
    </r>
    <r>
      <rPr>
        <b/>
        <sz val="11"/>
        <color theme="1"/>
        <rFont val="Calibri"/>
        <family val="2"/>
        <scheme val="minor"/>
      </rPr>
      <t>HBASE</t>
    </r>
    <r>
      <rPr>
        <sz val="11"/>
        <color theme="1"/>
        <rFont val="Calibri"/>
        <family val="2"/>
        <scheme val="minor"/>
      </rPr>
      <t xml:space="preserve">
</t>
    </r>
    <r>
      <rPr>
        <b/>
        <sz val="11"/>
        <color rgb="FF7030A0"/>
        <rFont val="Calibri"/>
        <family val="2"/>
        <scheme val="minor"/>
      </rPr>
      <t>trTransDt</t>
    </r>
    <r>
      <rPr>
        <sz val="11"/>
        <color theme="1"/>
        <rFont val="Calibri"/>
        <family val="2"/>
        <scheme val="minor"/>
      </rPr>
      <t xml:space="preserve">
</t>
    </r>
    <r>
      <rPr>
        <b/>
        <sz val="11"/>
        <color rgb="FF7030A0"/>
        <rFont val="Calibri"/>
        <family val="2"/>
        <scheme val="minor"/>
      </rPr>
      <t xml:space="preserve">trValue
</t>
    </r>
    <r>
      <rPr>
        <b/>
        <sz val="11"/>
        <color theme="8"/>
        <rFont val="Calibri"/>
        <family val="2"/>
        <scheme val="minor"/>
      </rPr>
      <t>trAcntId</t>
    </r>
    <r>
      <rPr>
        <b/>
        <sz val="11"/>
        <color rgb="FF7030A0"/>
        <rFont val="Calibri"/>
        <family val="2"/>
        <scheme val="minor"/>
      </rPr>
      <t xml:space="preserve">
</t>
    </r>
    <r>
      <rPr>
        <b/>
        <i/>
        <sz val="11"/>
        <rFont val="Calibri"/>
        <family val="2"/>
        <scheme val="minor"/>
      </rPr>
      <t xml:space="preserve">
</t>
    </r>
    <r>
      <rPr>
        <b/>
        <sz val="11"/>
        <rFont val="Calibri"/>
        <family val="2"/>
        <scheme val="minor"/>
      </rPr>
      <t>Etape 1°)Récupérer le (ou les) correlationId des vacations de type vacation-controle-validite-ordres 
Etape 2°)Récupérer les EVENT de type CRETR, labellisés TRANS*</t>
    </r>
    <r>
      <rPr>
        <i/>
        <sz val="11"/>
        <rFont val="Calibri"/>
        <family val="2"/>
        <scheme val="minor"/>
      </rPr>
      <t xml:space="preserve">
</t>
    </r>
    <r>
      <rPr>
        <sz val="11"/>
        <rFont val="Calibri"/>
        <family val="2"/>
        <scheme val="minor"/>
      </rPr>
      <t>EVENEMENT.RowKey like yyyyMMdd|</t>
    </r>
    <r>
      <rPr>
        <b/>
        <sz val="11"/>
        <color theme="7"/>
        <rFont val="Calibri"/>
        <family val="2"/>
        <scheme val="minor"/>
      </rPr>
      <t>corrId</t>
    </r>
    <r>
      <rPr>
        <sz val="11"/>
        <rFont val="Calibri"/>
        <family val="2"/>
        <scheme val="minor"/>
      </rPr>
      <t>|CRETR</t>
    </r>
    <r>
      <rPr>
        <b/>
        <sz val="11"/>
        <rFont val="Calibri"/>
        <family val="2"/>
        <scheme val="minor"/>
      </rPr>
      <t xml:space="preserve">*
</t>
    </r>
    <r>
      <rPr>
        <sz val="11"/>
        <rFont val="Calibri"/>
        <family val="2"/>
        <scheme val="minor"/>
      </rPr>
      <t xml:space="preserve">AND trOpeCd like TRANS*
</t>
    </r>
    <r>
      <rPr>
        <sz val="11"/>
        <color theme="1"/>
        <rFont val="Calibri"/>
        <family val="2"/>
        <scheme val="minor"/>
      </rPr>
      <t>AND trAmt&gt;=0</t>
    </r>
  </si>
  <si>
    <t>Mouvements débiteur de compte à compte</t>
  </si>
  <si>
    <t>Mouvements créditeur de compte à compte</t>
  </si>
  <si>
    <r>
      <rPr>
        <b/>
        <sz val="11"/>
        <color theme="1"/>
        <rFont val="Calibri"/>
        <family val="2"/>
        <scheme val="minor"/>
      </rPr>
      <t>Flux REFCOM</t>
    </r>
    <r>
      <rPr>
        <sz val="11"/>
        <color theme="1"/>
        <rFont val="Calibri"/>
        <family val="2"/>
        <scheme val="minor"/>
      </rPr>
      <t xml:space="preserve">
REFCOM|MJCM-EP-IDCPCM
REFCOM|MJCM-EP-RUF3-TX (N° CEGID)
</t>
    </r>
    <r>
      <rPr>
        <b/>
        <sz val="11"/>
        <color theme="1"/>
        <rFont val="Calibri"/>
        <family val="2"/>
        <scheme val="minor"/>
      </rPr>
      <t>HBASE</t>
    </r>
    <r>
      <rPr>
        <sz val="11"/>
        <color theme="1"/>
        <rFont val="Calibri"/>
        <family val="2"/>
        <scheme val="minor"/>
      </rPr>
      <t xml:space="preserve">
</t>
    </r>
    <r>
      <rPr>
        <b/>
        <sz val="11"/>
        <color theme="8"/>
        <rFont val="Calibri"/>
        <family val="2"/>
        <scheme val="minor"/>
      </rPr>
      <t>IDCPCM</t>
    </r>
    <r>
      <rPr>
        <sz val="11"/>
        <color theme="1"/>
        <rFont val="Calibri"/>
        <family val="2"/>
        <scheme val="minor"/>
      </rPr>
      <t xml:space="preserve">
RUF3TX
</t>
    </r>
    <r>
      <rPr>
        <b/>
        <sz val="11"/>
        <color theme="1"/>
        <rFont val="Calibri"/>
        <family val="2"/>
        <scheme val="minor"/>
      </rPr>
      <t xml:space="preserve">Jointure avec MREPVAC </t>
    </r>
    <r>
      <rPr>
        <sz val="11"/>
        <color theme="1"/>
        <rFont val="Calibri"/>
        <family val="2"/>
        <scheme val="minor"/>
      </rPr>
      <t xml:space="preserve">
EVENEMENT.trAcntId=REFCOM|MJCM-EP-IDCPCM</t>
    </r>
  </si>
  <si>
    <t>Opérations (référence à la spécification comptable MONEXT)</t>
  </si>
  <si>
    <t>Il faut travailler par scheme et par vacation. Chaque vacation et donc scheme doit être traité indépendamment.
Pas de regroupement par opération mais regroupement par vacation traitée. (Si plusieurs vacations d'un même scheme alors nous générerons autant d'écritures que de vacations.)</t>
  </si>
  <si>
    <r>
      <t xml:space="preserve">REPRISE SUR ERREUR
</t>
    </r>
    <r>
      <rPr>
        <b/>
        <sz val="11"/>
        <color rgb="FFFF0000"/>
        <rFont val="Calibri"/>
        <family val="2"/>
        <scheme val="minor"/>
      </rPr>
      <t>NON REALISE A CE JOUR EN ATTENTE D'UN CALENDRIER DES DATES D'ARRETE COMPTABLE DE MONEXT</t>
    </r>
  </si>
  <si>
    <r>
      <t xml:space="preserve">Par fichier cfonb recu nous allons générer un couple d'écriture
</t>
    </r>
    <r>
      <rPr>
        <b/>
        <sz val="11"/>
        <color theme="1"/>
        <rFont val="Calibri"/>
        <family val="2"/>
        <scheme val="minor"/>
      </rPr>
      <t>1°)</t>
    </r>
    <r>
      <rPr>
        <sz val="11"/>
        <color theme="1"/>
        <rFont val="Calibri"/>
        <family val="2"/>
        <scheme val="minor"/>
      </rPr>
      <t xml:space="preserve">Récupérer le ou les correlationId correspondant au(x) relevé(s) de compte BNPP (CFONB120) du jour passé en paramètre.
</t>
    </r>
    <r>
      <rPr>
        <b/>
        <sz val="11"/>
        <color theme="7"/>
        <rFont val="Calibri"/>
        <family val="2"/>
        <scheme val="minor"/>
      </rPr>
      <t>corrId</t>
    </r>
    <r>
      <rPr>
        <sz val="11"/>
        <color theme="1"/>
        <rFont val="Calibri"/>
        <family val="2"/>
        <scheme val="minor"/>
      </rPr>
      <t xml:space="preserve"> ,</t>
    </r>
    <r>
      <rPr>
        <b/>
        <sz val="11"/>
        <color rgb="FF7030A0"/>
        <rFont val="Calibri"/>
        <family val="2"/>
        <scheme val="minor"/>
      </rPr>
      <t xml:space="preserve">timestamp </t>
    </r>
    <r>
      <rPr>
        <sz val="11"/>
        <color theme="1"/>
        <rFont val="Calibri"/>
        <family val="2"/>
        <scheme val="minor"/>
      </rPr>
      <t xml:space="preserve">FROM VACATION WHERE RowKey like </t>
    </r>
    <r>
      <rPr>
        <sz val="11"/>
        <color theme="5"/>
        <rFont val="Calibri"/>
        <family val="2"/>
        <scheme val="minor"/>
      </rPr>
      <t>yyyyMMdd</t>
    </r>
    <r>
      <rPr>
        <sz val="11"/>
        <color theme="1"/>
        <rFont val="Calibri"/>
        <family val="2"/>
        <scheme val="minor"/>
      </rPr>
      <t xml:space="preserve">|*
AND vac-typ="cfonb120"
</t>
    </r>
    <r>
      <rPr>
        <b/>
        <sz val="11"/>
        <color theme="1"/>
        <rFont val="Calibri"/>
        <family val="2"/>
        <scheme val="minor"/>
      </rPr>
      <t>2°)</t>
    </r>
    <r>
      <rPr>
        <sz val="11"/>
        <color theme="1"/>
        <rFont val="Calibri"/>
        <family val="2"/>
        <scheme val="minor"/>
      </rPr>
      <t xml:space="preserve">Récupérer les TRANSACTIONS de type GACTR, labellisés 'COMMIS. SUR REMISE C.B.'
</t>
    </r>
    <r>
      <rPr>
        <b/>
        <sz val="11"/>
        <color rgb="FF7030A0"/>
        <rFont val="Calibri"/>
        <family val="2"/>
        <scheme val="minor"/>
      </rPr>
      <t xml:space="preserve">trTransDt </t>
    </r>
    <r>
      <rPr>
        <b/>
        <i/>
        <sz val="11"/>
        <rFont val="Calibri"/>
        <family val="2"/>
        <scheme val="minor"/>
      </rPr>
      <t>(en remplacement de trBkDt)</t>
    </r>
    <r>
      <rPr>
        <sz val="11"/>
        <color theme="1"/>
        <rFont val="Calibri"/>
        <family val="2"/>
        <scheme val="minor"/>
      </rPr>
      <t xml:space="preserve">, </t>
    </r>
    <r>
      <rPr>
        <b/>
        <sz val="11"/>
        <color rgb="FF7030A0"/>
        <rFont val="Calibri"/>
        <family val="2"/>
        <scheme val="minor"/>
      </rPr>
      <t>trValue</t>
    </r>
    <r>
      <rPr>
        <sz val="11"/>
        <color theme="1"/>
        <rFont val="Calibri"/>
        <family val="2"/>
        <scheme val="minor"/>
      </rPr>
      <t xml:space="preserve">, </t>
    </r>
    <r>
      <rPr>
        <b/>
        <sz val="11"/>
        <color rgb="FF7030A0"/>
        <rFont val="Calibri"/>
        <family val="2"/>
        <scheme val="minor"/>
      </rPr>
      <t>trLabel</t>
    </r>
    <r>
      <rPr>
        <sz val="11"/>
        <color theme="1"/>
        <rFont val="Calibri"/>
        <family val="2"/>
        <scheme val="minor"/>
      </rPr>
      <t xml:space="preserve"> 
FROM TRANSACTIONS
WHERE TRANSACTIONS.RowKey like </t>
    </r>
    <r>
      <rPr>
        <sz val="11"/>
        <color theme="5"/>
        <rFont val="Calibri"/>
        <family val="2"/>
        <scheme val="minor"/>
      </rPr>
      <t>yyyyMMdd</t>
    </r>
    <r>
      <rPr>
        <sz val="11"/>
        <color theme="1"/>
        <rFont val="Calibri"/>
        <family val="2"/>
        <scheme val="minor"/>
      </rPr>
      <t>|</t>
    </r>
    <r>
      <rPr>
        <b/>
        <sz val="11"/>
        <color rgb="FFC00000"/>
        <rFont val="Calibri"/>
        <family val="2"/>
        <scheme val="minor"/>
      </rPr>
      <t>GACTR</t>
    </r>
    <r>
      <rPr>
        <sz val="11"/>
        <color theme="1"/>
        <rFont val="Calibri"/>
        <family val="2"/>
        <scheme val="minor"/>
      </rPr>
      <t>|</t>
    </r>
    <r>
      <rPr>
        <b/>
        <i/>
        <sz val="11"/>
        <color theme="9"/>
        <rFont val="Calibri"/>
        <family val="2"/>
        <scheme val="minor"/>
      </rPr>
      <t>NUM_COMPTE_RGLT_BNP</t>
    </r>
    <r>
      <rPr>
        <sz val="11"/>
        <color theme="1"/>
        <rFont val="Calibri"/>
        <family val="2"/>
        <scheme val="minor"/>
      </rPr>
      <t xml:space="preserve">
AND (trCdOpeBq="62" OR  trCdOpeBq="91")
//NDRL code opération interbanquaire
AND TRANSACTIONS.corrid=Etape1.</t>
    </r>
    <r>
      <rPr>
        <b/>
        <sz val="11"/>
        <color theme="7"/>
        <rFont val="Calibri"/>
        <family val="2"/>
        <scheme val="minor"/>
      </rPr>
      <t xml:space="preserve">corrId
//CRITERES A REDEMANDER//
</t>
    </r>
    <r>
      <rPr>
        <b/>
        <sz val="11"/>
        <rFont val="Calibri"/>
        <family val="2"/>
        <scheme val="minor"/>
      </rPr>
      <t xml:space="preserve">3°)
</t>
    </r>
    <r>
      <rPr>
        <sz val="11"/>
        <rFont val="Calibri"/>
        <family val="2"/>
        <scheme val="minor"/>
      </rPr>
      <t xml:space="preserve">Ecrire une ligne 468 par type de frais COMMIS. SUR REMISE C.B. et une pour  FACTURATION OF*
</t>
    </r>
    <r>
      <rPr>
        <sz val="11"/>
        <color theme="1"/>
        <rFont val="Calibri"/>
        <family val="2"/>
        <scheme val="minor"/>
      </rPr>
      <t xml:space="preserve">
</t>
    </r>
  </si>
  <si>
    <r>
      <rPr>
        <b/>
        <sz val="11"/>
        <color theme="1"/>
        <rFont val="Calibri"/>
        <family val="2"/>
        <scheme val="minor"/>
      </rPr>
      <t xml:space="preserve">Flux MREPVAC
</t>
    </r>
    <r>
      <rPr>
        <b/>
        <sz val="11"/>
        <color theme="9"/>
        <rFont val="Calibri"/>
        <family val="2"/>
        <scheme val="minor"/>
      </rPr>
      <t>start-vacation.correlationId</t>
    </r>
    <r>
      <rPr>
        <b/>
        <sz val="11"/>
        <color theme="1"/>
        <rFont val="Calibri"/>
        <family val="2"/>
        <scheme val="minor"/>
      </rPr>
      <t xml:space="preserve">
</t>
    </r>
    <r>
      <rPr>
        <b/>
        <sz val="11"/>
        <color theme="7"/>
        <rFont val="Calibri"/>
        <family val="2"/>
        <scheme val="minor"/>
      </rPr>
      <t>corrId</t>
    </r>
    <r>
      <rPr>
        <sz val="11"/>
        <color theme="1"/>
        <rFont val="Calibri"/>
        <family val="2"/>
        <scheme val="minor"/>
      </rPr>
      <t xml:space="preserve">
</t>
    </r>
    <r>
      <rPr>
        <u/>
        <sz val="11"/>
        <color theme="1"/>
        <rFont val="Calibri"/>
        <family val="2"/>
        <scheme val="minor"/>
      </rPr>
      <t>1ère étape</t>
    </r>
    <r>
      <rPr>
        <sz val="11"/>
        <color theme="1"/>
        <rFont val="Calibri"/>
        <family val="2"/>
        <scheme val="minor"/>
      </rPr>
      <t xml:space="preserve"> : réupérer le correlationId de ou des vacation(s) financière(s) du jour
</t>
    </r>
    <r>
      <rPr>
        <b/>
        <sz val="11"/>
        <color rgb="FF7030A0"/>
        <rFont val="Calibri"/>
        <family val="2"/>
        <scheme val="minor"/>
      </rPr>
      <t>vacIdFinanciere</t>
    </r>
    <r>
      <rPr>
        <sz val="11"/>
        <color theme="1"/>
        <rFont val="Calibri"/>
        <family val="2"/>
        <scheme val="minor"/>
      </rPr>
      <t xml:space="preserve">= corrId FROM VACATIONS WHERE RowKey like yyyyMMdd* AND vacTyp="vacation-financiere"
</t>
    </r>
    <r>
      <rPr>
        <b/>
        <sz val="11"/>
        <color theme="1"/>
        <rFont val="Calibri"/>
        <family val="2"/>
        <scheme val="minor"/>
      </rPr>
      <t>Flux SCTOUTGOING</t>
    </r>
    <r>
      <rPr>
        <sz val="11"/>
        <color theme="1"/>
        <rFont val="Calibri"/>
        <family val="2"/>
        <scheme val="minor"/>
      </rPr>
      <t xml:space="preserve">
</t>
    </r>
    <r>
      <rPr>
        <b/>
        <sz val="11"/>
        <color theme="9"/>
        <rFont val="Calibri"/>
        <family val="2"/>
        <scheme val="minor"/>
      </rPr>
      <t>FIToFICstmrCdtTrf/GrpHdr/TtlIntrBkSttlmAmt</t>
    </r>
    <r>
      <rPr>
        <sz val="11"/>
        <color theme="1"/>
        <rFont val="Calibri"/>
        <family val="2"/>
        <scheme val="minor"/>
      </rPr>
      <t xml:space="preserve">
</t>
    </r>
    <r>
      <rPr>
        <b/>
        <sz val="11"/>
        <color theme="9"/>
        <rFont val="Calibri"/>
        <family val="2"/>
        <scheme val="minor"/>
      </rPr>
      <t>FIToFICstmrCdtTrf/GrpHdr/IntrBkSttlmDt</t>
    </r>
    <r>
      <rPr>
        <sz val="11"/>
        <color theme="1"/>
        <rFont val="Calibri"/>
        <family val="2"/>
        <scheme val="minor"/>
      </rPr>
      <t xml:space="preserve">
</t>
    </r>
    <r>
      <rPr>
        <b/>
        <sz val="11"/>
        <color rgb="FF7030A0"/>
        <rFont val="Calibri"/>
        <family val="2"/>
        <scheme val="minor"/>
      </rPr>
      <t>ctrlSum
hIntSetDt</t>
    </r>
    <r>
      <rPr>
        <sz val="11"/>
        <color theme="1"/>
        <rFont val="Calibri"/>
        <family val="2"/>
        <scheme val="minor"/>
      </rPr>
      <t xml:space="preserve">
</t>
    </r>
    <r>
      <rPr>
        <b/>
        <sz val="11"/>
        <color theme="1"/>
        <rFont val="Calibri"/>
        <family val="2"/>
        <scheme val="minor"/>
      </rPr>
      <t xml:space="preserve">Pour chaque vacation : </t>
    </r>
    <r>
      <rPr>
        <sz val="11"/>
        <color theme="1"/>
        <rFont val="Calibri"/>
        <family val="2"/>
        <scheme val="minor"/>
      </rPr>
      <t xml:space="preserve">
</t>
    </r>
    <r>
      <rPr>
        <u/>
        <sz val="11"/>
        <color theme="1"/>
        <rFont val="Calibri"/>
        <family val="2"/>
        <scheme val="minor"/>
      </rPr>
      <t>2 eme etape</t>
    </r>
    <r>
      <rPr>
        <sz val="11"/>
        <color theme="1"/>
        <rFont val="Calibri"/>
        <family val="2"/>
        <scheme val="minor"/>
      </rPr>
      <t xml:space="preserve"> : récupérer le montant global présent dans le fichier SCTOUTGOING correspondant au cashout
VIREMENT.RowKey like H|</t>
    </r>
    <r>
      <rPr>
        <b/>
        <sz val="11"/>
        <color theme="5"/>
        <rFont val="Calibri"/>
        <family val="2"/>
        <scheme val="minor"/>
      </rPr>
      <t>yyyyMMdd</t>
    </r>
    <r>
      <rPr>
        <sz val="11"/>
        <color theme="1"/>
        <rFont val="Calibri"/>
        <family val="2"/>
        <scheme val="minor"/>
      </rPr>
      <t>|CO|</t>
    </r>
    <r>
      <rPr>
        <b/>
        <sz val="11"/>
        <color theme="7"/>
        <rFont val="Calibri"/>
        <family val="2"/>
        <scheme val="minor"/>
      </rPr>
      <t>vacIdFinanciere</t>
    </r>
    <r>
      <rPr>
        <sz val="11"/>
        <color theme="1"/>
        <rFont val="Calibri"/>
        <family val="2"/>
        <scheme val="minor"/>
      </rPr>
      <t xml:space="preserve">
récupération du montant total (soit on a répliqué le montant total sur chaque virement, soit il faut aller chercher la ligne header du fichier)
</t>
    </r>
    <r>
      <rPr>
        <b/>
        <sz val="11"/>
        <color theme="9"/>
        <rFont val="Calibri"/>
        <family val="2"/>
        <scheme val="minor"/>
      </rPr>
      <t>FIToFICstmrCdtTrf/GrpHdr/TtlIntrBkSttlmAmt</t>
    </r>
    <r>
      <rPr>
        <sz val="11"/>
        <color theme="1"/>
        <rFont val="Calibri"/>
        <family val="2"/>
        <scheme val="minor"/>
      </rPr>
      <t xml:space="preserve">
</t>
    </r>
    <r>
      <rPr>
        <b/>
        <sz val="11"/>
        <color rgb="FF7030A0"/>
        <rFont val="Calibri"/>
        <family val="2"/>
        <scheme val="minor"/>
      </rPr>
      <t xml:space="preserve">ctrlSum
</t>
    </r>
    <r>
      <rPr>
        <u/>
        <sz val="11"/>
        <rFont val="Calibri"/>
        <family val="2"/>
        <scheme val="minor"/>
      </rPr>
      <t>3ème étape</t>
    </r>
    <r>
      <rPr>
        <sz val="11"/>
        <rFont val="Calibri"/>
        <family val="2"/>
        <scheme val="minor"/>
      </rPr>
      <t xml:space="preserve"> : générer les lignes de compe tiers (467) voir ci-contre</t>
    </r>
    <r>
      <rPr>
        <sz val="11"/>
        <color theme="1"/>
        <rFont val="Calibri"/>
        <family val="2"/>
        <scheme val="minor"/>
      </rPr>
      <t xml:space="preserve">
</t>
    </r>
  </si>
  <si>
    <t>(A pour analytique; X pour auxiliaire; vide sinon)</t>
  </si>
  <si>
    <r>
      <rPr>
        <b/>
        <sz val="11"/>
        <color theme="1"/>
        <rFont val="Calibri"/>
        <family val="2"/>
        <scheme val="minor"/>
      </rPr>
      <t xml:space="preserve">Flux MREPVAC
</t>
    </r>
    <r>
      <rPr>
        <b/>
        <sz val="11"/>
        <color theme="9"/>
        <rFont val="Calibri"/>
        <family val="2"/>
        <scheme val="minor"/>
      </rPr>
      <t>start-vacation.correlationId</t>
    </r>
    <r>
      <rPr>
        <b/>
        <sz val="11"/>
        <color theme="1"/>
        <rFont val="Calibri"/>
        <family val="2"/>
        <scheme val="minor"/>
      </rPr>
      <t xml:space="preserve">
</t>
    </r>
    <r>
      <rPr>
        <b/>
        <sz val="11"/>
        <color theme="7"/>
        <rFont val="Calibri"/>
        <family val="2"/>
        <scheme val="minor"/>
      </rPr>
      <t>corrId</t>
    </r>
    <r>
      <rPr>
        <sz val="11"/>
        <color theme="1"/>
        <rFont val="Calibri"/>
        <family val="2"/>
        <scheme val="minor"/>
      </rPr>
      <t xml:space="preserve">
</t>
    </r>
    <r>
      <rPr>
        <u/>
        <sz val="11"/>
        <color theme="1"/>
        <rFont val="Calibri"/>
        <family val="2"/>
        <scheme val="minor"/>
      </rPr>
      <t>1ère étape</t>
    </r>
    <r>
      <rPr>
        <sz val="11"/>
        <color theme="1"/>
        <rFont val="Calibri"/>
        <family val="2"/>
        <scheme val="minor"/>
      </rPr>
      <t xml:space="preserve"> : réupérer le correlationId de ou des vacation(s) créance(s) du jour
</t>
    </r>
    <r>
      <rPr>
        <b/>
        <sz val="11"/>
        <color rgb="FF7030A0"/>
        <rFont val="Calibri"/>
        <family val="2"/>
        <scheme val="minor"/>
      </rPr>
      <t>vacIdCreance</t>
    </r>
    <r>
      <rPr>
        <sz val="11"/>
        <color theme="1"/>
        <rFont val="Calibri"/>
        <family val="2"/>
        <scheme val="minor"/>
      </rPr>
      <t xml:space="preserve">= corrId, timestamp FROM VACATIONS WHERE RowKey like yyyyMMdd* AND vacTyp="vacation-creances"
</t>
    </r>
    <r>
      <rPr>
        <b/>
        <sz val="11"/>
        <color theme="1"/>
        <rFont val="Calibri"/>
        <family val="2"/>
        <scheme val="minor"/>
      </rPr>
      <t xml:space="preserve">Pour chaque vacation : </t>
    </r>
    <r>
      <rPr>
        <sz val="11"/>
        <color theme="1"/>
        <rFont val="Calibri"/>
        <family val="2"/>
        <scheme val="minor"/>
      </rPr>
      <t xml:space="preserve">
Evenements MREPVAC - CRETR de type remboursement de créance réglementaire
</t>
    </r>
    <r>
      <rPr>
        <sz val="11"/>
        <color rgb="FF7030A0"/>
        <rFont val="Calibri"/>
        <family val="2"/>
        <scheme val="minor"/>
      </rPr>
      <t>HBASE
trValue
trAcntId</t>
    </r>
    <r>
      <rPr>
        <sz val="11"/>
        <color theme="1"/>
        <rFont val="Calibri"/>
        <family val="2"/>
        <scheme val="minor"/>
      </rPr>
      <t xml:space="preserve">
</t>
    </r>
    <r>
      <rPr>
        <u/>
        <sz val="11"/>
        <color theme="1"/>
        <rFont val="Calibri"/>
        <family val="2"/>
        <scheme val="minor"/>
      </rPr>
      <t>2 eme etape</t>
    </r>
    <r>
      <rPr>
        <sz val="11"/>
        <color theme="1"/>
        <rFont val="Calibri"/>
        <family val="2"/>
        <scheme val="minor"/>
      </rPr>
      <t xml:space="preserve"> pour ces écritures, lookup avec REFCOM pour récupérer le numéro CEGID (ruf3-tx)
EVENEMENT.RowKey like yyyyMMdd|</t>
    </r>
    <r>
      <rPr>
        <b/>
        <sz val="11"/>
        <color rgb="FF7030A0"/>
        <rFont val="Calibri"/>
        <family val="2"/>
        <scheme val="minor"/>
      </rPr>
      <t>Etape 1.vacIdCreance</t>
    </r>
    <r>
      <rPr>
        <sz val="11"/>
        <color theme="1"/>
        <rFont val="Calibri"/>
        <family val="2"/>
        <scheme val="minor"/>
      </rPr>
      <t xml:space="preserve">|CRETR*
AND trLabel like "Remboursement créance régl.*"
</t>
    </r>
    <r>
      <rPr>
        <b/>
        <sz val="11"/>
        <color rgb="FF7030A0"/>
        <rFont val="Calibri"/>
        <family val="2"/>
        <scheme val="minor"/>
      </rPr>
      <t xml:space="preserve">
</t>
    </r>
    <r>
      <rPr>
        <u/>
        <sz val="11"/>
        <rFont val="Calibri"/>
        <family val="2"/>
        <scheme val="minor"/>
      </rPr>
      <t>3ème étape</t>
    </r>
    <r>
      <rPr>
        <sz val="11"/>
        <rFont val="Calibri"/>
        <family val="2"/>
        <scheme val="minor"/>
      </rPr>
      <t xml:space="preserve"> : générer les lignes de compe tiers (580/C, 580/D et 512/D/Reglement) voir ci-contre</t>
    </r>
    <r>
      <rPr>
        <sz val="11"/>
        <color theme="1"/>
        <rFont val="Calibri"/>
        <family val="2"/>
        <scheme val="minor"/>
      </rPr>
      <t xml:space="preserve">
</t>
    </r>
  </si>
  <si>
    <r>
      <rPr>
        <b/>
        <sz val="10"/>
        <rFont val="Arial"/>
        <family val="2"/>
      </rPr>
      <t>Règle pour les libellés :</t>
    </r>
    <r>
      <rPr>
        <sz val="10"/>
        <rFont val="Arial"/>
        <family val="2"/>
      </rPr>
      <t xml:space="preserve">
trOpeCd dans lequel on remplace TRANS[1 espace] par TRANS[7 espaces]
</t>
    </r>
  </si>
  <si>
    <t>Modification du libellé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</si>
</sst>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94" x14ac:knownFonts="1">
    <font>
      <sz val="11"/>
      <color theme="1"/>
      <name val="Calibri"/>
      <family val="2"/>
      <scheme val="minor"/>
    </font>
    <font>
      <b/>
      <sz val="11"/>
      <color theme="1"/>
      <name val="Calibri"/>
      <family val="2"/>
      <scheme val="minor"/>
    </font>
    <font>
      <sz val="8"/>
      <name val="Calibri"/>
      <family val="2"/>
      <scheme val="minor"/>
    </font>
    <font>
      <sz val="11"/>
      <color theme="1"/>
      <name val="Calibri"/>
      <family val="2"/>
      <scheme val="minor"/>
    </font>
    <font>
      <sz val="10"/>
      <name val="Arial"/>
      <family val="2"/>
    </font>
    <font>
      <b/>
      <sz val="11"/>
      <name val="Calibri"/>
      <family val="2"/>
    </font>
    <font>
      <sz val="11"/>
      <name val="Calibri"/>
      <family val="2"/>
    </font>
    <font>
      <b/>
      <sz val="11"/>
      <color theme="0"/>
      <name val="Calibri"/>
      <family val="2"/>
      <scheme val="minor"/>
    </font>
    <font>
      <sz val="11"/>
      <color theme="0"/>
      <name val="Calibri"/>
      <family val="2"/>
      <scheme val="minor"/>
    </font>
    <font>
      <b/>
      <sz val="11"/>
      <color theme="0"/>
      <name val="Calibri"/>
      <family val="2"/>
    </font>
    <font>
      <i/>
      <sz val="11"/>
      <color theme="0"/>
      <name val="Calibri"/>
      <family val="2"/>
    </font>
    <font>
      <b/>
      <sz val="10"/>
      <color theme="0"/>
      <name val="Arial"/>
      <family val="2"/>
    </font>
    <font>
      <b/>
      <sz val="11"/>
      <color rgb="FF00B0F0"/>
      <name val="Calibri"/>
      <family val="2"/>
      <scheme val="minor"/>
    </font>
    <font>
      <b/>
      <sz val="10"/>
      <name val="Arial"/>
      <family val="2"/>
    </font>
    <font>
      <b/>
      <sz val="11"/>
      <color rgb="FF000000"/>
      <name val="Calibri"/>
      <family val="2"/>
      <scheme val="minor"/>
    </font>
    <font>
      <b/>
      <u/>
      <sz val="11"/>
      <color rgb="FF008080"/>
      <name val="Calibri"/>
      <family val="2"/>
      <scheme val="minor"/>
    </font>
    <font>
      <i/>
      <sz val="11"/>
      <color theme="1"/>
      <name val="Calibri"/>
      <family val="2"/>
      <scheme val="minor"/>
    </font>
    <font>
      <i/>
      <sz val="11"/>
      <color rgb="FF000000"/>
      <name val="Calibri"/>
      <family val="2"/>
      <scheme val="minor"/>
    </font>
    <font>
      <sz val="11"/>
      <name val="Calibri"/>
      <family val="2"/>
      <scheme val="minor"/>
    </font>
    <font>
      <sz val="11"/>
      <color rgb="FF000000"/>
      <name val="Calibri"/>
      <family val="2"/>
      <scheme val="minor"/>
    </font>
    <font>
      <b/>
      <sz val="11"/>
      <color theme="4"/>
      <name val="Calibri"/>
      <family val="2"/>
      <scheme val="minor"/>
    </font>
    <font>
      <b/>
      <i/>
      <sz val="11"/>
      <color theme="4"/>
      <name val="Calibri"/>
      <family val="2"/>
    </font>
    <font>
      <b/>
      <sz val="11"/>
      <color theme="9"/>
      <name val="Calibri"/>
      <family val="2"/>
      <scheme val="minor"/>
    </font>
    <font>
      <b/>
      <sz val="11"/>
      <color rgb="FF7030A0"/>
      <name val="Calibri"/>
      <family val="2"/>
      <scheme val="minor"/>
    </font>
    <font>
      <b/>
      <sz val="10"/>
      <color rgb="FF7030A0"/>
      <name val="Arial"/>
      <family val="2"/>
    </font>
    <font>
      <b/>
      <sz val="10"/>
      <color theme="9"/>
      <name val="Arial"/>
      <family val="2"/>
    </font>
    <font>
      <b/>
      <sz val="11"/>
      <color rgb="FFC00000"/>
      <name val="Calibri"/>
      <family val="2"/>
      <scheme val="minor"/>
    </font>
    <font>
      <b/>
      <sz val="10"/>
      <color rgb="FFC00000"/>
      <name val="Arial"/>
      <family val="2"/>
    </font>
    <font>
      <b/>
      <sz val="11"/>
      <color theme="7"/>
      <name val="Calibri"/>
      <family val="2"/>
      <scheme val="minor"/>
    </font>
    <font>
      <b/>
      <sz val="11"/>
      <color theme="8"/>
      <name val="Calibri"/>
      <family val="2"/>
      <scheme val="minor"/>
    </font>
    <font>
      <sz val="11"/>
      <color theme="5"/>
      <name val="Calibri"/>
      <family val="2"/>
      <scheme val="minor"/>
    </font>
    <font>
      <sz val="10"/>
      <color theme="5"/>
      <name val="Arial"/>
      <family val="2"/>
    </font>
    <font>
      <sz val="11"/>
      <color rgb="FF7030A0"/>
      <name val="Calibri"/>
      <family val="2"/>
      <scheme val="minor"/>
    </font>
    <font>
      <u/>
      <sz val="11"/>
      <color theme="1"/>
      <name val="Calibri"/>
      <family val="2"/>
      <scheme val="minor"/>
    </font>
    <font>
      <u/>
      <sz val="11"/>
      <name val="Calibri"/>
      <family val="2"/>
      <scheme val="minor"/>
    </font>
    <font>
      <sz val="11"/>
      <color theme="9"/>
      <name val="Calibri"/>
      <family val="2"/>
      <scheme val="minor"/>
    </font>
    <font>
      <b/>
      <u/>
      <sz val="11"/>
      <color theme="1"/>
      <name val="Calibri"/>
      <family val="2"/>
      <scheme val="minor"/>
    </font>
    <font>
      <b/>
      <sz val="11"/>
      <color theme="5"/>
      <name val="Calibri"/>
      <family val="2"/>
      <scheme val="minor"/>
    </font>
    <font>
      <b/>
      <u/>
      <sz val="11"/>
      <name val="Calibri"/>
      <family val="2"/>
      <scheme val="minor"/>
    </font>
    <font>
      <b/>
      <sz val="11"/>
      <name val="Calibri"/>
      <family val="2"/>
      <scheme val="minor"/>
    </font>
    <font>
      <sz val="11"/>
      <color rgb="FF00B0F0"/>
      <name val="Calibri"/>
      <family val="2"/>
      <scheme val="minor"/>
    </font>
    <font>
      <sz val="10"/>
      <name val="Calibri"/>
      <family val="2"/>
      <scheme val="minor"/>
    </font>
    <font>
      <i/>
      <sz val="11"/>
      <name val="Calibri"/>
      <family val="2"/>
      <scheme val="minor"/>
    </font>
    <font>
      <sz val="9"/>
      <color theme="1"/>
      <name val="Calibri"/>
      <family val="2"/>
      <scheme val="minor"/>
    </font>
    <font>
      <i/>
      <sz val="9"/>
      <color theme="1"/>
      <name val="Calibri"/>
      <family val="2"/>
      <scheme val="minor"/>
    </font>
    <font>
      <i/>
      <sz val="9"/>
      <color theme="5"/>
      <name val="Calibri"/>
      <family val="2"/>
      <scheme val="minor"/>
    </font>
    <font>
      <b/>
      <i/>
      <sz val="9"/>
      <color theme="7"/>
      <name val="Calibri"/>
      <family val="2"/>
      <scheme val="minor"/>
    </font>
    <font>
      <i/>
      <sz val="9"/>
      <name val="Calibri"/>
      <family val="2"/>
      <scheme val="minor"/>
    </font>
    <font>
      <b/>
      <sz val="18"/>
      <color theme="7"/>
      <name val="Calibri"/>
      <family val="2"/>
      <scheme val="minor"/>
    </font>
    <font>
      <b/>
      <sz val="18"/>
      <color theme="4"/>
      <name val="Calibri"/>
      <family val="2"/>
      <scheme val="minor"/>
    </font>
    <font>
      <b/>
      <sz val="18"/>
      <color theme="8"/>
      <name val="Calibri"/>
      <family val="2"/>
      <scheme val="minor"/>
    </font>
    <font>
      <sz val="11"/>
      <name val="Arial"/>
      <family val="2"/>
    </font>
    <font>
      <b/>
      <sz val="11"/>
      <color theme="9"/>
      <name val="Arial"/>
      <family val="2"/>
    </font>
    <font>
      <b/>
      <sz val="11"/>
      <color rgb="FF7030A0"/>
      <name val="Arial"/>
      <family val="2"/>
    </font>
    <font>
      <u/>
      <sz val="11"/>
      <color theme="10"/>
      <name val="Calibri"/>
      <family val="2"/>
      <scheme val="minor"/>
    </font>
    <font>
      <b/>
      <sz val="10"/>
      <color theme="7"/>
      <name val="Arial"/>
      <family val="2"/>
    </font>
    <font>
      <sz val="12"/>
      <color theme="1"/>
      <name val="Calibri"/>
      <family val="2"/>
      <scheme val="minor"/>
    </font>
    <font>
      <sz val="22"/>
      <color theme="1"/>
      <name val="Calibri"/>
      <family val="2"/>
      <scheme val="minor"/>
    </font>
    <font>
      <b/>
      <sz val="16"/>
      <name val="Calibri"/>
      <family val="2"/>
      <scheme val="minor"/>
    </font>
    <font>
      <b/>
      <sz val="16"/>
      <color theme="1"/>
      <name val="Calibri"/>
      <family val="2"/>
      <scheme val="minor"/>
    </font>
    <font>
      <b/>
      <sz val="12"/>
      <color theme="9"/>
      <name val="Calibri"/>
      <family val="2"/>
      <scheme val="minor"/>
    </font>
    <font>
      <b/>
      <sz val="12"/>
      <color rgb="FF7030A0"/>
      <name val="Calibri"/>
      <family val="2"/>
      <scheme val="minor"/>
    </font>
    <font>
      <sz val="12"/>
      <name val="Calibri"/>
      <family val="2"/>
      <scheme val="minor"/>
    </font>
    <font>
      <sz val="12"/>
      <name val="Arial"/>
      <family val="2"/>
    </font>
    <font>
      <b/>
      <i/>
      <sz val="11"/>
      <color rgb="FF002060"/>
      <name val="Calibri"/>
      <family val="2"/>
      <scheme val="minor"/>
    </font>
    <font>
      <sz val="12"/>
      <color theme="5"/>
      <name val="Arial"/>
      <family val="2"/>
    </font>
    <font>
      <b/>
      <sz val="11"/>
      <color rgb="FF002060"/>
      <name val="Calibri"/>
      <family val="2"/>
      <scheme val="minor"/>
    </font>
    <font>
      <b/>
      <sz val="11"/>
      <color rgb="FFFF0000"/>
      <name val="Calibri"/>
      <family val="2"/>
      <scheme val="minor"/>
    </font>
    <font>
      <b/>
      <i/>
      <sz val="11"/>
      <name val="Calibri"/>
      <family val="2"/>
      <scheme val="minor"/>
    </font>
    <font>
      <b/>
      <sz val="10"/>
      <color theme="5"/>
      <name val="Arial"/>
      <family val="2"/>
    </font>
    <font>
      <b/>
      <i/>
      <sz val="8"/>
      <color theme="4"/>
      <name val="Calibri"/>
      <family val="2"/>
    </font>
    <font>
      <b/>
      <strike/>
      <sz val="11"/>
      <color rgb="FF7030A0"/>
      <name val="Calibri"/>
      <family val="2"/>
      <scheme val="minor"/>
    </font>
    <font>
      <strike/>
      <sz val="11"/>
      <name val="Calibri"/>
      <family val="2"/>
      <scheme val="minor"/>
    </font>
    <font>
      <b/>
      <strike/>
      <sz val="11"/>
      <color theme="5"/>
      <name val="Calibri"/>
      <family val="2"/>
      <scheme val="minor"/>
    </font>
    <font>
      <sz val="10"/>
      <color rgb="FF7030A0"/>
      <name val="Arial"/>
      <family val="2"/>
    </font>
    <font>
      <strike/>
      <sz val="11"/>
      <color theme="1"/>
      <name val="Calibri"/>
      <family val="2"/>
      <scheme val="minor"/>
    </font>
    <font>
      <sz val="11"/>
      <color rgb="FFFF0000"/>
      <name val="Calibri"/>
      <family val="2"/>
      <scheme val="minor"/>
    </font>
    <font>
      <sz val="11"/>
      <color theme="1"/>
      <name val="Calibri"/>
      <family val="2"/>
    </font>
    <font>
      <b/>
      <sz val="11"/>
      <color theme="8"/>
      <name val="Calibri"/>
      <family val="2"/>
    </font>
    <font>
      <b/>
      <sz val="10"/>
      <color theme="9" tint="0.39997558519241921"/>
      <name val="Arial"/>
      <family val="2"/>
    </font>
    <font>
      <b/>
      <sz val="11"/>
      <color theme="9" tint="0.39997558519241921"/>
      <name val="Calibri"/>
      <family val="2"/>
      <scheme val="minor"/>
    </font>
    <font>
      <b/>
      <i/>
      <sz val="10"/>
      <color theme="0" tint="-0.249977111117893"/>
      <name val="Arial"/>
      <family val="2"/>
    </font>
    <font>
      <b/>
      <i/>
      <sz val="10"/>
      <name val="Arial"/>
      <family val="2"/>
    </font>
    <font>
      <b/>
      <i/>
      <sz val="11"/>
      <color theme="9"/>
      <name val="Calibri"/>
      <family val="2"/>
      <scheme val="minor"/>
    </font>
    <font>
      <sz val="11"/>
      <color rgb="FF006100"/>
      <name val="Calibri"/>
      <family val="2"/>
      <scheme val="minor"/>
    </font>
    <font>
      <b/>
      <sz val="14"/>
      <color theme="7"/>
      <name val="Calibri"/>
      <family val="2"/>
      <scheme val="minor"/>
    </font>
    <font>
      <sz val="14"/>
      <name val="Arial"/>
      <family val="2"/>
    </font>
    <font>
      <b/>
      <sz val="14"/>
      <color rgb="FF7030A0"/>
      <name val="Calibri"/>
      <family val="2"/>
      <scheme val="minor"/>
    </font>
    <font>
      <b/>
      <sz val="14"/>
      <color theme="1"/>
      <name val="Calibri"/>
      <family val="2"/>
      <scheme val="minor"/>
    </font>
    <font>
      <b/>
      <sz val="14"/>
      <color rgb="FFFF0000"/>
      <name val="Calibri"/>
      <family val="2"/>
      <scheme val="minor"/>
    </font>
    <font>
      <b/>
      <sz val="11"/>
      <color rgb="FF92D050"/>
      <name val="Calibri"/>
      <family val="2"/>
      <scheme val="minor"/>
    </font>
    <font>
      <b/>
      <sz val="12"/>
      <color theme="7"/>
      <name val="Calibri"/>
      <family val="2"/>
      <scheme val="minor"/>
    </font>
    <font>
      <b/>
      <sz val="10"/>
      <color rgb="FFFF0000"/>
      <name val="Arial"/>
      <family val="2"/>
    </font>
    <font>
      <sz val="11"/>
      <color rgb="FFC00000"/>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DDFF"/>
        <bgColor indexed="64"/>
      </patternFill>
    </fill>
    <fill>
      <patternFill patternType="solid">
        <fgColor theme="7" tint="0.39997558519241921"/>
        <bgColor indexed="64"/>
      </patternFill>
    </fill>
    <fill>
      <patternFill patternType="solid">
        <fgColor rgb="FFFF0000"/>
        <bgColor indexed="64"/>
      </patternFill>
    </fill>
    <fill>
      <patternFill patternType="solid">
        <fgColor rgb="FFFFC000"/>
        <bgColor indexed="64"/>
      </patternFill>
    </fill>
    <fill>
      <patternFill patternType="solid">
        <fgColor theme="7"/>
        <bgColor indexed="64"/>
      </patternFill>
    </fill>
    <fill>
      <patternFill patternType="solid">
        <fgColor theme="4"/>
        <bgColor indexed="64"/>
      </patternFill>
    </fill>
    <fill>
      <patternFill patternType="solid">
        <fgColor theme="5" tint="0.39997558519241921"/>
        <bgColor indexed="64"/>
      </patternFill>
    </fill>
    <fill>
      <patternFill patternType="solid">
        <fgColor theme="9"/>
        <bgColor indexed="64"/>
      </patternFill>
    </fill>
    <fill>
      <patternFill patternType="solid">
        <fgColor rgb="FFFFFF00"/>
        <bgColor indexed="64"/>
      </patternFill>
    </fill>
    <fill>
      <patternFill patternType="solid">
        <fgColor theme="5"/>
        <bgColor indexed="64"/>
      </patternFill>
    </fill>
    <fill>
      <patternFill patternType="solid">
        <fgColor rgb="FFC6EFCE"/>
      </patternFill>
    </fill>
    <fill>
      <patternFill patternType="solid">
        <fgColor rgb="FF0070C0"/>
        <bgColor indexed="64"/>
      </patternFill>
    </fill>
  </fills>
  <borders count="30">
    <border>
      <left/>
      <right/>
      <top/>
      <bottom/>
      <diagonal/>
    </border>
    <border>
      <left style="thin">
        <color rgb="FFC00000"/>
      </left>
      <right/>
      <top style="thin">
        <color rgb="FFC00000"/>
      </top>
      <bottom style="hair">
        <color rgb="FFC00000"/>
      </bottom>
      <diagonal/>
    </border>
    <border>
      <left style="thin">
        <color rgb="FFC00000"/>
      </left>
      <right/>
      <top style="hair">
        <color rgb="FFC00000"/>
      </top>
      <bottom style="hair">
        <color rgb="FFC00000"/>
      </bottom>
      <diagonal/>
    </border>
    <border>
      <left style="thin">
        <color rgb="FFC00000"/>
      </left>
      <right style="thin">
        <color rgb="FFC00000"/>
      </right>
      <top/>
      <bottom style="hair">
        <color rgb="FFC00000"/>
      </bottom>
      <diagonal/>
    </border>
    <border>
      <left style="thin">
        <color rgb="FFC00000"/>
      </left>
      <right/>
      <top style="hair">
        <color rgb="FFC00000"/>
      </top>
      <bottom style="thin">
        <color rgb="FFC00000"/>
      </bottom>
      <diagonal/>
    </border>
    <border>
      <left style="thin">
        <color rgb="FFC00000"/>
      </left>
      <right/>
      <top style="hair">
        <color rgb="FFC00000"/>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medium">
        <color indexed="64"/>
      </left>
      <right style="medium">
        <color indexed="64"/>
      </right>
      <top style="medium">
        <color indexed="64"/>
      </top>
      <bottom style="medium">
        <color indexed="64"/>
      </bottom>
      <diagonal/>
    </border>
    <border>
      <left style="thick">
        <color indexed="64"/>
      </left>
      <right/>
      <top/>
      <bottom style="thick">
        <color indexed="64"/>
      </bottom>
      <diagonal/>
    </border>
    <border>
      <left style="thick">
        <color indexed="64"/>
      </left>
      <right style="thick">
        <color indexed="64"/>
      </right>
      <top/>
      <bottom/>
      <diagonal/>
    </border>
    <border>
      <left style="hair">
        <color rgb="FFFF0000"/>
      </left>
      <right/>
      <top style="hair">
        <color rgb="FFFF0000"/>
      </top>
      <bottom/>
      <diagonal/>
    </border>
    <border>
      <left/>
      <right/>
      <top style="hair">
        <color rgb="FFFF0000"/>
      </top>
      <bottom/>
      <diagonal/>
    </border>
    <border>
      <left/>
      <right style="hair">
        <color rgb="FFFF0000"/>
      </right>
      <top style="hair">
        <color rgb="FFFF0000"/>
      </top>
      <bottom/>
      <diagonal/>
    </border>
    <border>
      <left style="hair">
        <color rgb="FFFF0000"/>
      </left>
      <right/>
      <top/>
      <bottom style="hair">
        <color rgb="FFFF0000"/>
      </bottom>
      <diagonal/>
    </border>
    <border>
      <left/>
      <right/>
      <top/>
      <bottom style="hair">
        <color rgb="FFFF0000"/>
      </bottom>
      <diagonal/>
    </border>
    <border>
      <left/>
      <right style="hair">
        <color rgb="FFFF0000"/>
      </right>
      <top/>
      <bottom style="hair">
        <color rgb="FFFF0000"/>
      </bottom>
      <diagonal/>
    </border>
    <border>
      <left style="thin">
        <color rgb="FFC00000"/>
      </left>
      <right/>
      <top style="hair">
        <color rgb="FFC00000"/>
      </top>
      <bottom style="thick">
        <color rgb="FFC00000"/>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6C6C6"/>
      </left>
      <right style="medium">
        <color rgb="FFC6C6C6"/>
      </right>
      <top style="medium">
        <color rgb="FFC6C6C6"/>
      </top>
      <bottom style="medium">
        <color rgb="FFC6C6C6"/>
      </bottom>
      <diagonal/>
    </border>
    <border>
      <left/>
      <right style="medium">
        <color rgb="FFC6C6C6"/>
      </right>
      <top style="medium">
        <color rgb="FFC6C6C6"/>
      </top>
      <bottom style="medium">
        <color rgb="FFC6C6C6"/>
      </bottom>
      <diagonal/>
    </border>
    <border>
      <left style="medium">
        <color rgb="FFC6C6C6"/>
      </left>
      <right style="medium">
        <color rgb="FFC6C6C6"/>
      </right>
      <top/>
      <bottom style="medium">
        <color rgb="FFC6C6C6"/>
      </bottom>
      <diagonal/>
    </border>
    <border>
      <left/>
      <right style="medium">
        <color rgb="FFC6C6C6"/>
      </right>
      <top/>
      <bottom style="medium">
        <color rgb="FFC6C6C6"/>
      </bottom>
      <diagonal/>
    </border>
  </borders>
  <cellStyleXfs count="5">
    <xf numFmtId="0" fontId="0" fillId="0" borderId="0"/>
    <xf numFmtId="164" fontId="3" fillId="0" borderId="0" applyFont="0" applyFill="0" applyBorder="0" applyAlignment="0" applyProtection="0"/>
    <xf numFmtId="0" fontId="4" fillId="0" borderId="0"/>
    <xf numFmtId="0" fontId="54" fillId="0" borderId="0" applyNumberFormat="0" applyFill="0" applyBorder="0" applyAlignment="0" applyProtection="0"/>
    <xf numFmtId="0" fontId="84" fillId="17" borderId="0" applyNumberFormat="0" applyBorder="0" applyAlignment="0" applyProtection="0"/>
  </cellStyleXfs>
  <cellXfs count="428">
    <xf numFmtId="0" fontId="0" fillId="0" borderId="0" xfId="0"/>
    <xf numFmtId="0" fontId="1" fillId="0" borderId="0" xfId="0" applyFont="1" applyAlignment="1">
      <alignment vertical="center"/>
    </xf>
    <xf numFmtId="0" fontId="1" fillId="0" borderId="0" xfId="0" applyFont="1"/>
    <xf numFmtId="0" fontId="0" fillId="0" borderId="6" xfId="0" applyBorder="1"/>
    <xf numFmtId="14" fontId="0" fillId="0" borderId="6" xfId="0" applyNumberFormat="1" applyBorder="1"/>
    <xf numFmtId="1" fontId="0" fillId="0" borderId="6" xfId="0" applyNumberFormat="1" applyBorder="1"/>
    <xf numFmtId="0" fontId="0" fillId="0" borderId="0" xfId="0" applyFill="1" applyBorder="1"/>
    <xf numFmtId="14" fontId="0" fillId="0" borderId="0" xfId="0" applyNumberFormat="1" applyBorder="1"/>
    <xf numFmtId="1" fontId="0" fillId="0" borderId="0" xfId="0" applyNumberFormat="1"/>
    <xf numFmtId="1" fontId="0" fillId="0" borderId="0" xfId="1" applyNumberFormat="1" applyFont="1" applyFill="1" applyBorder="1"/>
    <xf numFmtId="49" fontId="0" fillId="0" borderId="0" xfId="0" applyNumberFormat="1" applyAlignment="1">
      <alignment horizontal="left"/>
    </xf>
    <xf numFmtId="0" fontId="4" fillId="0" borderId="0" xfId="0" applyFont="1" applyFill="1" applyBorder="1"/>
    <xf numFmtId="0" fontId="0" fillId="0" borderId="0" xfId="0" applyAlignment="1">
      <alignment horizontal="right"/>
    </xf>
    <xf numFmtId="49" fontId="0" fillId="0" borderId="0" xfId="0" applyNumberFormat="1"/>
    <xf numFmtId="0" fontId="6" fillId="0" borderId="0" xfId="0" applyFont="1"/>
    <xf numFmtId="0" fontId="4" fillId="0" borderId="0" xfId="0" applyFont="1" applyFill="1"/>
    <xf numFmtId="1" fontId="1" fillId="0" borderId="0" xfId="0" applyNumberFormat="1" applyFont="1"/>
    <xf numFmtId="0" fontId="0" fillId="0" borderId="6" xfId="0" applyFill="1" applyBorder="1"/>
    <xf numFmtId="49" fontId="0" fillId="0" borderId="6" xfId="0" applyNumberFormat="1" applyBorder="1"/>
    <xf numFmtId="0" fontId="8" fillId="3" borderId="6" xfId="0" applyFont="1" applyFill="1" applyBorder="1"/>
    <xf numFmtId="14" fontId="8" fillId="3" borderId="6" xfId="0" applyNumberFormat="1" applyFont="1" applyFill="1" applyBorder="1"/>
    <xf numFmtId="0" fontId="7" fillId="3" borderId="6" xfId="0" applyFont="1" applyFill="1" applyBorder="1"/>
    <xf numFmtId="1" fontId="0" fillId="0" borderId="6" xfId="1" applyNumberFormat="1" applyFont="1" applyFill="1" applyBorder="1"/>
    <xf numFmtId="49" fontId="0" fillId="0" borderId="6" xfId="0" applyNumberFormat="1" applyBorder="1" applyAlignment="1">
      <alignment horizontal="left"/>
    </xf>
    <xf numFmtId="0" fontId="0" fillId="0" borderId="0" xfId="0" applyBorder="1"/>
    <xf numFmtId="49" fontId="5" fillId="0" borderId="9" xfId="0" applyNumberFormat="1" applyFont="1" applyBorder="1" applyAlignment="1">
      <alignment vertical="center" wrapText="1"/>
    </xf>
    <xf numFmtId="0" fontId="0" fillId="0" borderId="9" xfId="0" applyBorder="1"/>
    <xf numFmtId="49" fontId="0" fillId="0" borderId="0" xfId="0" applyNumberFormat="1" applyBorder="1" applyAlignment="1">
      <alignment horizontal="left"/>
    </xf>
    <xf numFmtId="49" fontId="0" fillId="0" borderId="0" xfId="0" applyNumberFormat="1" applyBorder="1"/>
    <xf numFmtId="49" fontId="9" fillId="3" borderId="7" xfId="2" applyNumberFormat="1" applyFont="1" applyFill="1" applyBorder="1" applyAlignment="1">
      <alignment horizontal="center" vertical="center" wrapText="1"/>
    </xf>
    <xf numFmtId="49" fontId="9" fillId="3" borderId="7" xfId="2" applyNumberFormat="1" applyFont="1" applyFill="1" applyBorder="1" applyAlignment="1">
      <alignment vertical="center" wrapText="1"/>
    </xf>
    <xf numFmtId="49" fontId="10" fillId="3" borderId="8" xfId="2" applyNumberFormat="1" applyFont="1" applyFill="1" applyBorder="1" applyAlignment="1">
      <alignment horizontal="center" vertical="center" wrapText="1"/>
    </xf>
    <xf numFmtId="49" fontId="10" fillId="3" borderId="10" xfId="2" applyNumberFormat="1" applyFont="1" applyFill="1" applyBorder="1" applyAlignment="1">
      <alignment vertical="center" wrapText="1"/>
    </xf>
    <xf numFmtId="0" fontId="11" fillId="3" borderId="0" xfId="0" applyFont="1" applyFill="1"/>
    <xf numFmtId="49" fontId="7" fillId="3" borderId="0" xfId="0" applyNumberFormat="1" applyFont="1" applyFill="1"/>
    <xf numFmtId="0" fontId="0" fillId="0" borderId="0" xfId="0" applyBorder="1" applyAlignment="1">
      <alignment horizontal="right"/>
    </xf>
    <xf numFmtId="1" fontId="0" fillId="0" borderId="0" xfId="0" applyNumberFormat="1" applyAlignment="1">
      <alignment horizontal="right"/>
    </xf>
    <xf numFmtId="49" fontId="9" fillId="3" borderId="7" xfId="2" applyNumberFormat="1" applyFont="1" applyFill="1" applyBorder="1" applyAlignment="1">
      <alignment horizontal="right" vertical="center" wrapText="1"/>
    </xf>
    <xf numFmtId="49" fontId="10" fillId="3" borderId="8" xfId="2" applyNumberFormat="1" applyFont="1" applyFill="1" applyBorder="1" applyAlignment="1">
      <alignment horizontal="right" vertical="center" wrapText="1"/>
    </xf>
    <xf numFmtId="1" fontId="12" fillId="0" borderId="6" xfId="0" applyNumberFormat="1" applyFont="1" applyBorder="1"/>
    <xf numFmtId="1" fontId="12" fillId="0" borderId="6" xfId="1" applyNumberFormat="1" applyFont="1" applyFill="1" applyBorder="1"/>
    <xf numFmtId="0" fontId="0" fillId="0" borderId="0" xfId="0" applyFill="1"/>
    <xf numFmtId="49" fontId="1" fillId="0" borderId="0" xfId="0" applyNumberFormat="1" applyFont="1"/>
    <xf numFmtId="0" fontId="1" fillId="0" borderId="0" xfId="0" applyFont="1" applyFill="1"/>
    <xf numFmtId="0" fontId="13" fillId="0" borderId="0" xfId="0" applyFont="1" applyFill="1" applyBorder="1"/>
    <xf numFmtId="0" fontId="1" fillId="0" borderId="0" xfId="0" applyFont="1" applyAlignment="1">
      <alignment horizontal="right"/>
    </xf>
    <xf numFmtId="0" fontId="5" fillId="0" borderId="0" xfId="0" applyFont="1"/>
    <xf numFmtId="49" fontId="10" fillId="3" borderId="11" xfId="2" applyNumberFormat="1" applyFont="1" applyFill="1" applyBorder="1" applyAlignment="1">
      <alignment horizontal="center" vertical="center" wrapText="1"/>
    </xf>
    <xf numFmtId="49" fontId="0" fillId="0" borderId="13" xfId="0" applyNumberFormat="1" applyBorder="1"/>
    <xf numFmtId="0" fontId="0" fillId="0" borderId="13" xfId="0" applyFill="1" applyBorder="1"/>
    <xf numFmtId="0" fontId="0" fillId="0" borderId="14" xfId="0" applyFill="1" applyBorder="1"/>
    <xf numFmtId="49" fontId="0" fillId="0" borderId="16" xfId="0" applyNumberFormat="1" applyBorder="1"/>
    <xf numFmtId="0" fontId="0" fillId="0" borderId="16" xfId="0" applyFill="1" applyBorder="1"/>
    <xf numFmtId="0" fontId="0" fillId="0" borderId="17" xfId="0" applyFill="1" applyBorder="1"/>
    <xf numFmtId="49" fontId="1" fillId="0" borderId="16" xfId="0" applyNumberFormat="1" applyFont="1" applyBorder="1"/>
    <xf numFmtId="0" fontId="1" fillId="0" borderId="16" xfId="0" applyFont="1" applyFill="1" applyBorder="1"/>
    <xf numFmtId="0" fontId="1" fillId="0" borderId="17" xfId="0" applyFont="1" applyFill="1" applyBorder="1"/>
    <xf numFmtId="49" fontId="1" fillId="0" borderId="13" xfId="0" applyNumberFormat="1" applyFont="1" applyBorder="1"/>
    <xf numFmtId="0" fontId="1" fillId="0" borderId="13" xfId="0" applyFont="1" applyFill="1" applyBorder="1"/>
    <xf numFmtId="0" fontId="1" fillId="0" borderId="14" xfId="0" applyFont="1" applyFill="1" applyBorder="1"/>
    <xf numFmtId="49" fontId="0" fillId="0" borderId="0" xfId="0" applyNumberFormat="1" applyFont="1"/>
    <xf numFmtId="0" fontId="0" fillId="0" borderId="0" xfId="0" applyFont="1" applyFill="1"/>
    <xf numFmtId="0" fontId="0" fillId="0" borderId="0" xfId="0" applyFont="1"/>
    <xf numFmtId="49" fontId="0" fillId="0" borderId="16" xfId="0" applyNumberFormat="1" applyFont="1" applyBorder="1"/>
    <xf numFmtId="0" fontId="0" fillId="0" borderId="16" xfId="0" applyFont="1" applyFill="1" applyBorder="1"/>
    <xf numFmtId="0" fontId="0" fillId="0" borderId="17" xfId="0" applyFont="1" applyFill="1" applyBorder="1"/>
    <xf numFmtId="0" fontId="0" fillId="0" borderId="0" xfId="0" applyAlignment="1"/>
    <xf numFmtId="4" fontId="2" fillId="4" borderId="2" xfId="0" applyNumberFormat="1" applyFont="1" applyFill="1" applyBorder="1" applyAlignment="1">
      <alignment vertical="center"/>
    </xf>
    <xf numFmtId="4" fontId="2" fillId="5" borderId="5" xfId="0" applyNumberFormat="1" applyFont="1" applyFill="1" applyBorder="1" applyAlignment="1">
      <alignment vertical="center"/>
    </xf>
    <xf numFmtId="4" fontId="2" fillId="6" borderId="5" xfId="0" applyNumberFormat="1" applyFont="1" applyFill="1" applyBorder="1" applyAlignment="1">
      <alignment vertical="center"/>
    </xf>
    <xf numFmtId="4" fontId="2" fillId="6" borderId="4" xfId="0" applyNumberFormat="1" applyFont="1" applyFill="1" applyBorder="1" applyAlignment="1">
      <alignment vertical="center"/>
    </xf>
    <xf numFmtId="4" fontId="2" fillId="7" borderId="1" xfId="0" applyNumberFormat="1" applyFont="1" applyFill="1" applyBorder="1" applyAlignment="1">
      <alignment horizontal="left" vertical="center"/>
    </xf>
    <xf numFmtId="4" fontId="2" fillId="7" borderId="5" xfId="0" applyNumberFormat="1" applyFont="1" applyFill="1" applyBorder="1" applyAlignment="1">
      <alignment vertical="center"/>
    </xf>
    <xf numFmtId="4" fontId="2" fillId="6" borderId="2" xfId="0" applyNumberFormat="1" applyFont="1" applyFill="1" applyBorder="1" applyAlignment="1">
      <alignment vertical="center"/>
    </xf>
    <xf numFmtId="4" fontId="2" fillId="6" borderId="2" xfId="0" applyNumberFormat="1" applyFont="1" applyFill="1" applyBorder="1" applyAlignment="1">
      <alignment horizontal="left" vertical="center"/>
    </xf>
    <xf numFmtId="4" fontId="2" fillId="7" borderId="2" xfId="0" applyNumberFormat="1" applyFont="1" applyFill="1" applyBorder="1" applyAlignment="1">
      <alignment vertical="center"/>
    </xf>
    <xf numFmtId="0" fontId="13" fillId="0" borderId="0" xfId="0" applyFont="1" applyFill="1"/>
    <xf numFmtId="49" fontId="4" fillId="0" borderId="0" xfId="0" applyNumberFormat="1" applyFont="1" applyFill="1" applyAlignment="1">
      <alignment horizontal="right"/>
    </xf>
    <xf numFmtId="49" fontId="13" fillId="0" borderId="0" xfId="0" applyNumberFormat="1" applyFont="1" applyFill="1" applyAlignment="1">
      <alignment horizontal="right"/>
    </xf>
    <xf numFmtId="49" fontId="0" fillId="0" borderId="0" xfId="0" applyNumberFormat="1" applyFill="1" applyAlignment="1">
      <alignment horizontal="right"/>
    </xf>
    <xf numFmtId="49" fontId="1" fillId="0" borderId="0" xfId="0" applyNumberFormat="1" applyFont="1" applyFill="1" applyAlignment="1">
      <alignment horizontal="right"/>
    </xf>
    <xf numFmtId="0" fontId="4" fillId="0" borderId="12" xfId="0" applyFont="1" applyFill="1" applyBorder="1"/>
    <xf numFmtId="0" fontId="4" fillId="0" borderId="15" xfId="0" applyFont="1" applyFill="1" applyBorder="1"/>
    <xf numFmtId="0" fontId="13" fillId="0" borderId="15" xfId="0" applyFont="1" applyFill="1" applyBorder="1"/>
    <xf numFmtId="0" fontId="13" fillId="0" borderId="12" xfId="0" applyFont="1" applyFill="1" applyBorder="1"/>
    <xf numFmtId="0" fontId="1" fillId="0" borderId="0" xfId="0" applyFont="1" applyAlignment="1">
      <alignment horizontal="center" vertical="center"/>
    </xf>
    <xf numFmtId="0" fontId="0" fillId="0" borderId="0" xfId="0" applyAlignment="1">
      <alignment vertical="center" wrapText="1"/>
    </xf>
    <xf numFmtId="0" fontId="1" fillId="0" borderId="0" xfId="0" applyFont="1" applyAlignment="1">
      <alignment vertical="center" wrapText="1"/>
    </xf>
    <xf numFmtId="0" fontId="1" fillId="0" borderId="0" xfId="0" applyFont="1" applyAlignment="1">
      <alignment horizontal="center"/>
    </xf>
    <xf numFmtId="0" fontId="15" fillId="0" borderId="0" xfId="0" applyFont="1"/>
    <xf numFmtId="0" fontId="14" fillId="0" borderId="0" xfId="0" applyFont="1"/>
    <xf numFmtId="0" fontId="17" fillId="0" borderId="0" xfId="0" applyFont="1"/>
    <xf numFmtId="0" fontId="16" fillId="0" borderId="0" xfId="0" applyFont="1"/>
    <xf numFmtId="0" fontId="18" fillId="0" borderId="0" xfId="0" applyFont="1"/>
    <xf numFmtId="0" fontId="0" fillId="0" borderId="0" xfId="0" applyAlignment="1">
      <alignment wrapText="1"/>
    </xf>
    <xf numFmtId="4" fontId="2" fillId="5" borderId="18" xfId="0" applyNumberFormat="1" applyFont="1" applyFill="1" applyBorder="1" applyAlignment="1">
      <alignment vertical="center"/>
    </xf>
    <xf numFmtId="0" fontId="0" fillId="0" borderId="0" xfId="0" applyBorder="1" applyAlignment="1">
      <alignment vertical="center" wrapText="1"/>
    </xf>
    <xf numFmtId="0" fontId="0" fillId="0" borderId="0" xfId="0" applyAlignment="1">
      <alignment horizontal="center" vertical="center" wrapText="1"/>
    </xf>
    <xf numFmtId="49" fontId="0" fillId="0" borderId="0" xfId="0" applyNumberFormat="1" applyBorder="1" applyAlignment="1">
      <alignment wrapText="1"/>
    </xf>
    <xf numFmtId="0" fontId="0" fillId="0" borderId="0" xfId="0" applyAlignment="1">
      <alignment horizontal="center" vertical="center" wrapText="1"/>
    </xf>
    <xf numFmtId="0" fontId="4" fillId="0" borderId="0" xfId="0" applyFont="1" applyFill="1" applyBorder="1" applyAlignment="1">
      <alignment wrapText="1"/>
    </xf>
    <xf numFmtId="0" fontId="0" fillId="0" borderId="20" xfId="0" applyBorder="1"/>
    <xf numFmtId="0" fontId="0" fillId="0" borderId="0" xfId="0" applyAlignment="1">
      <alignment horizontal="center" vertical="center" wrapText="1"/>
    </xf>
    <xf numFmtId="0" fontId="20" fillId="8" borderId="21" xfId="0" applyFont="1" applyFill="1" applyBorder="1" applyAlignment="1">
      <alignment horizontal="center" vertical="center" wrapText="1"/>
    </xf>
    <xf numFmtId="49" fontId="21" fillId="8" borderId="21" xfId="2" applyNumberFormat="1" applyFont="1" applyFill="1" applyBorder="1" applyAlignment="1">
      <alignment horizontal="center" vertical="center" wrapText="1"/>
    </xf>
    <xf numFmtId="0" fontId="20" fillId="8" borderId="21" xfId="0" applyFont="1" applyFill="1" applyBorder="1" applyAlignment="1">
      <alignment horizontal="center" vertical="center"/>
    </xf>
    <xf numFmtId="0" fontId="4" fillId="0" borderId="21" xfId="0" applyFont="1" applyFill="1" applyBorder="1"/>
    <xf numFmtId="49" fontId="0" fillId="0" borderId="21" xfId="0" applyNumberFormat="1" applyBorder="1"/>
    <xf numFmtId="49" fontId="0" fillId="0" borderId="21" xfId="0" applyNumberFormat="1" applyBorder="1" applyAlignment="1">
      <alignment wrapText="1"/>
    </xf>
    <xf numFmtId="0" fontId="0" fillId="0" borderId="21" xfId="0" applyFill="1" applyBorder="1"/>
    <xf numFmtId="0" fontId="0" fillId="0" borderId="21" xfId="0" applyFill="1" applyBorder="1" applyAlignment="1">
      <alignment wrapText="1"/>
    </xf>
    <xf numFmtId="0" fontId="0" fillId="0" borderId="21" xfId="0" applyBorder="1"/>
    <xf numFmtId="0" fontId="4" fillId="0" borderId="21" xfId="0" applyFont="1" applyFill="1" applyBorder="1" applyAlignment="1">
      <alignment wrapText="1"/>
    </xf>
    <xf numFmtId="49" fontId="21" fillId="8" borderId="21" xfId="2" applyNumberFormat="1" applyFont="1" applyFill="1" applyBorder="1" applyAlignment="1">
      <alignment horizontal="right" vertical="center" wrapText="1"/>
    </xf>
    <xf numFmtId="49" fontId="0" fillId="0" borderId="21" xfId="0" applyNumberFormat="1" applyFill="1" applyBorder="1" applyAlignment="1">
      <alignment horizontal="right"/>
    </xf>
    <xf numFmtId="49" fontId="0" fillId="0" borderId="21" xfId="0" applyNumberFormat="1" applyFill="1" applyBorder="1" applyAlignment="1">
      <alignment horizontal="right" wrapText="1"/>
    </xf>
    <xf numFmtId="0" fontId="0" fillId="0" borderId="21" xfId="0" applyBorder="1" applyAlignment="1">
      <alignment horizontal="right"/>
    </xf>
    <xf numFmtId="0" fontId="20" fillId="8" borderId="21" xfId="0" applyFont="1" applyFill="1" applyBorder="1" applyAlignment="1">
      <alignment vertical="center" wrapText="1"/>
    </xf>
    <xf numFmtId="0" fontId="27" fillId="0" borderId="21" xfId="0" applyFont="1" applyFill="1" applyBorder="1"/>
    <xf numFmtId="0" fontId="26" fillId="0" borderId="21" xfId="0" applyFont="1" applyFill="1" applyBorder="1"/>
    <xf numFmtId="0" fontId="26" fillId="0" borderId="21" xfId="0" applyFont="1" applyFill="1" applyBorder="1" applyAlignment="1">
      <alignment wrapText="1"/>
    </xf>
    <xf numFmtId="0" fontId="26" fillId="0" borderId="21" xfId="0" applyFont="1" applyBorder="1" applyAlignment="1">
      <alignment horizontal="right"/>
    </xf>
    <xf numFmtId="0" fontId="26" fillId="0" borderId="21" xfId="0" applyFont="1" applyBorder="1"/>
    <xf numFmtId="49" fontId="26" fillId="0" borderId="21" xfId="0" applyNumberFormat="1" applyFont="1" applyBorder="1"/>
    <xf numFmtId="0" fontId="1" fillId="0" borderId="20" xfId="0" applyFont="1" applyBorder="1" applyAlignment="1">
      <alignment horizontal="center" vertical="center" wrapText="1"/>
    </xf>
    <xf numFmtId="0" fontId="0" fillId="0" borderId="0" xfId="0" applyAlignment="1">
      <alignment horizontal="center" vertical="center" wrapText="1"/>
    </xf>
    <xf numFmtId="14" fontId="4" fillId="0" borderId="21" xfId="0" applyNumberFormat="1" applyFont="1" applyFill="1" applyBorder="1"/>
    <xf numFmtId="0" fontId="1" fillId="0" borderId="19" xfId="0" applyFont="1" applyBorder="1" applyAlignment="1">
      <alignment vertical="center" wrapText="1"/>
    </xf>
    <xf numFmtId="0" fontId="1" fillId="0" borderId="0" xfId="0" applyFont="1" applyBorder="1" applyAlignment="1">
      <alignment vertical="center" wrapText="1"/>
    </xf>
    <xf numFmtId="0" fontId="1" fillId="0" borderId="0" xfId="0" applyFont="1" applyBorder="1" applyAlignment="1">
      <alignment horizontal="center" vertical="center" wrapText="1"/>
    </xf>
    <xf numFmtId="0" fontId="1" fillId="0" borderId="19" xfId="0" applyFont="1" applyBorder="1" applyAlignment="1">
      <alignment horizontal="center" vertical="center"/>
    </xf>
    <xf numFmtId="0" fontId="1" fillId="0" borderId="0" xfId="0" applyFont="1" applyBorder="1" applyAlignment="1">
      <alignment horizontal="center" vertical="center"/>
    </xf>
    <xf numFmtId="0" fontId="0" fillId="0" borderId="0" xfId="0" applyBorder="1" applyAlignment="1">
      <alignment vertical="top" wrapText="1"/>
    </xf>
    <xf numFmtId="0" fontId="1" fillId="0" borderId="19" xfId="0" applyFont="1" applyBorder="1" applyAlignment="1">
      <alignment horizontal="center" vertical="center"/>
    </xf>
    <xf numFmtId="0" fontId="0" fillId="0" borderId="0" xfId="0" applyAlignment="1">
      <alignment horizontal="center" vertical="center" wrapText="1"/>
    </xf>
    <xf numFmtId="0" fontId="0" fillId="0" borderId="20" xfId="0" applyBorder="1" applyAlignment="1">
      <alignment wrapText="1"/>
    </xf>
    <xf numFmtId="0" fontId="0" fillId="0" borderId="0" xfId="0" applyBorder="1" applyAlignment="1">
      <alignment wrapText="1"/>
    </xf>
    <xf numFmtId="49" fontId="0" fillId="0" borderId="0" xfId="0" applyNumberFormat="1" applyFill="1" applyBorder="1" applyAlignment="1">
      <alignment horizontal="right"/>
    </xf>
    <xf numFmtId="14" fontId="4" fillId="0" borderId="0" xfId="0" applyNumberFormat="1" applyFont="1" applyFill="1" applyBorder="1"/>
    <xf numFmtId="14" fontId="0" fillId="0" borderId="0" xfId="0" applyNumberFormat="1"/>
    <xf numFmtId="0" fontId="41" fillId="0" borderId="0" xfId="0" applyFont="1" applyBorder="1" applyAlignment="1">
      <alignment vertical="center"/>
    </xf>
    <xf numFmtId="0" fontId="41" fillId="0" borderId="0" xfId="0" applyFont="1" applyBorder="1"/>
    <xf numFmtId="0" fontId="31" fillId="0" borderId="21" xfId="0" applyFont="1" applyFill="1" applyBorder="1" applyAlignment="1">
      <alignment wrapText="1"/>
    </xf>
    <xf numFmtId="0" fontId="29" fillId="11" borderId="0" xfId="0" applyFont="1" applyFill="1" applyAlignment="1">
      <alignment horizontal="center" vertical="center" wrapText="1"/>
    </xf>
    <xf numFmtId="0" fontId="29" fillId="11" borderId="0" xfId="0" applyFont="1" applyFill="1" applyAlignment="1">
      <alignment horizontal="center" vertical="center"/>
    </xf>
    <xf numFmtId="0" fontId="0" fillId="0" borderId="0" xfId="0" applyAlignment="1">
      <alignment vertical="top" wrapText="1"/>
    </xf>
    <xf numFmtId="0" fontId="49" fillId="11" borderId="0" xfId="0" applyFont="1" applyFill="1" applyAlignment="1">
      <alignment vertical="center" wrapText="1"/>
    </xf>
    <xf numFmtId="0" fontId="27" fillId="0" borderId="22" xfId="0" applyFont="1" applyFill="1" applyBorder="1"/>
    <xf numFmtId="0" fontId="1" fillId="0" borderId="22" xfId="0" applyFont="1" applyBorder="1" applyAlignment="1">
      <alignment horizontal="center" vertical="center" wrapText="1"/>
    </xf>
    <xf numFmtId="0" fontId="0" fillId="0" borderId="22" xfId="0" applyBorder="1"/>
    <xf numFmtId="0" fontId="27" fillId="0" borderId="21" xfId="0" applyFont="1" applyFill="1" applyBorder="1" applyAlignment="1">
      <alignment wrapText="1"/>
    </xf>
    <xf numFmtId="49" fontId="0" fillId="0" borderId="0" xfId="0" applyNumberFormat="1" applyFill="1" applyBorder="1" applyAlignment="1">
      <alignment horizontal="right" wrapText="1"/>
    </xf>
    <xf numFmtId="0" fontId="1" fillId="0" borderId="19" xfId="0" applyFont="1" applyBorder="1" applyAlignment="1">
      <alignment horizontal="center" vertical="center"/>
    </xf>
    <xf numFmtId="0" fontId="1" fillId="0" borderId="0" xfId="0" applyFont="1" applyBorder="1" applyAlignment="1">
      <alignment horizontal="center" vertical="center"/>
    </xf>
    <xf numFmtId="0" fontId="20" fillId="8" borderId="0"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Border="1" applyAlignment="1">
      <alignment horizontal="center" vertical="center"/>
    </xf>
    <xf numFmtId="0" fontId="50" fillId="11" borderId="0" xfId="0" applyFont="1" applyFill="1" applyBorder="1" applyAlignment="1">
      <alignment horizontal="center"/>
    </xf>
    <xf numFmtId="0" fontId="1" fillId="0" borderId="0" xfId="0" applyFont="1" applyBorder="1" applyAlignment="1">
      <alignment horizontal="center" vertical="center"/>
    </xf>
    <xf numFmtId="0" fontId="0" fillId="0" borderId="0" xfId="0" applyAlignment="1">
      <alignment horizontal="center" vertical="center" wrapText="1"/>
    </xf>
    <xf numFmtId="0" fontId="50" fillId="11" borderId="0" xfId="0" applyFont="1" applyFill="1" applyBorder="1" applyAlignment="1"/>
    <xf numFmtId="0" fontId="50" fillId="0" borderId="0" xfId="0" applyFont="1" applyFill="1" applyBorder="1" applyAlignment="1"/>
    <xf numFmtId="0" fontId="1" fillId="0" borderId="22" xfId="0" applyFont="1" applyBorder="1" applyAlignment="1">
      <alignment wrapText="1"/>
    </xf>
    <xf numFmtId="0" fontId="22" fillId="0" borderId="0" xfId="0" applyFont="1" applyBorder="1" applyAlignment="1">
      <alignment wrapText="1"/>
    </xf>
    <xf numFmtId="0" fontId="51" fillId="0" borderId="21" xfId="0" applyFont="1" applyFill="1" applyBorder="1" applyAlignment="1">
      <alignment wrapText="1"/>
    </xf>
    <xf numFmtId="0" fontId="0" fillId="0" borderId="0" xfId="0" applyFont="1" applyBorder="1"/>
    <xf numFmtId="0" fontId="0" fillId="0" borderId="21" xfId="0" applyFont="1" applyBorder="1"/>
    <xf numFmtId="0" fontId="4" fillId="2" borderId="21" xfId="0" applyFont="1" applyFill="1" applyBorder="1" applyAlignment="1">
      <alignment wrapText="1"/>
    </xf>
    <xf numFmtId="0" fontId="49" fillId="11" borderId="19" xfId="0" applyFont="1" applyFill="1" applyBorder="1" applyAlignment="1">
      <alignment vertical="center"/>
    </xf>
    <xf numFmtId="0" fontId="49" fillId="11" borderId="0" xfId="0" applyFont="1" applyFill="1" applyAlignment="1">
      <alignment vertical="center"/>
    </xf>
    <xf numFmtId="0" fontId="27" fillId="0" borderId="22" xfId="0" applyFont="1" applyFill="1" applyBorder="1" applyAlignment="1">
      <alignment wrapText="1"/>
    </xf>
    <xf numFmtId="0" fontId="0" fillId="0" borderId="0" xfId="0" applyBorder="1" applyAlignment="1">
      <alignment vertical="center"/>
    </xf>
    <xf numFmtId="0" fontId="0" fillId="0" borderId="0" xfId="0" applyFill="1" applyBorder="1" applyAlignment="1">
      <alignment vertical="top" wrapText="1"/>
    </xf>
    <xf numFmtId="0" fontId="27" fillId="0" borderId="0" xfId="0" applyFont="1" applyFill="1" applyBorder="1"/>
    <xf numFmtId="0" fontId="54" fillId="0" borderId="0" xfId="3" applyFill="1" applyBorder="1" applyAlignment="1">
      <alignment vertical="top" wrapText="1"/>
    </xf>
    <xf numFmtId="49" fontId="0" fillId="0" borderId="21" xfId="0" applyNumberFormat="1" applyFill="1" applyBorder="1" applyAlignment="1">
      <alignment horizontal="left" wrapText="1"/>
    </xf>
    <xf numFmtId="0" fontId="0" fillId="0" borderId="0" xfId="0" applyAlignment="1">
      <alignment horizontal="left"/>
    </xf>
    <xf numFmtId="0" fontId="0" fillId="0" borderId="21" xfId="0" applyBorder="1" applyAlignment="1">
      <alignment horizontal="left"/>
    </xf>
    <xf numFmtId="0" fontId="1" fillId="0" borderId="19" xfId="0" applyFont="1" applyBorder="1" applyAlignment="1">
      <alignment vertical="center"/>
    </xf>
    <xf numFmtId="0" fontId="1" fillId="0" borderId="0" xfId="0" applyFont="1" applyBorder="1" applyAlignment="1">
      <alignment vertical="center"/>
    </xf>
    <xf numFmtId="0" fontId="4" fillId="0" borderId="21" xfId="0" applyFont="1" applyFill="1" applyBorder="1" applyAlignment="1">
      <alignment horizontal="left" wrapText="1"/>
    </xf>
    <xf numFmtId="0" fontId="0" fillId="0" borderId="0" xfId="0" applyBorder="1" applyAlignment="1">
      <alignment horizontal="left" wrapText="1"/>
    </xf>
    <xf numFmtId="0" fontId="0" fillId="0" borderId="0" xfId="0" applyBorder="1" applyAlignment="1">
      <alignment horizontal="left"/>
    </xf>
    <xf numFmtId="0" fontId="14" fillId="0" borderId="0" xfId="0" applyFont="1" applyAlignment="1">
      <alignment wrapText="1"/>
    </xf>
    <xf numFmtId="0" fontId="40" fillId="0" borderId="0" xfId="0" applyFont="1" applyAlignment="1">
      <alignment wrapText="1"/>
    </xf>
    <xf numFmtId="0" fontId="19" fillId="0" borderId="0" xfId="0" applyFont="1" applyAlignment="1">
      <alignment wrapText="1"/>
    </xf>
    <xf numFmtId="4" fontId="2" fillId="0" borderId="0" xfId="0" applyNumberFormat="1" applyFont="1" applyFill="1" applyBorder="1" applyAlignment="1">
      <alignment vertical="center"/>
    </xf>
    <xf numFmtId="0" fontId="26" fillId="0" borderId="0" xfId="0" applyFont="1"/>
    <xf numFmtId="0" fontId="0" fillId="9" borderId="0" xfId="0" applyFill="1" applyAlignment="1">
      <alignment horizontal="center" vertical="center" wrapText="1"/>
    </xf>
    <xf numFmtId="0" fontId="0" fillId="0" borderId="0" xfId="0" applyFill="1" applyBorder="1" applyAlignment="1">
      <alignment wrapText="1"/>
    </xf>
    <xf numFmtId="49" fontId="0" fillId="0" borderId="21" xfId="0" applyNumberFormat="1" applyFill="1" applyBorder="1" applyAlignment="1">
      <alignment wrapText="1"/>
    </xf>
    <xf numFmtId="4" fontId="2" fillId="4" borderId="0" xfId="0" applyNumberFormat="1" applyFont="1" applyFill="1" applyBorder="1" applyAlignment="1">
      <alignment vertical="center"/>
    </xf>
    <xf numFmtId="0" fontId="0" fillId="0" borderId="21" xfId="0" applyBorder="1" applyAlignment="1">
      <alignment vertical="top" wrapText="1"/>
    </xf>
    <xf numFmtId="0" fontId="0" fillId="9" borderId="0" xfId="0" applyFill="1"/>
    <xf numFmtId="0" fontId="0" fillId="0" borderId="0" xfId="0" applyFont="1" applyBorder="1" applyAlignment="1">
      <alignment horizontal="left" wrapText="1"/>
    </xf>
    <xf numFmtId="0" fontId="0" fillId="0" borderId="0" xfId="0" applyFont="1" applyBorder="1" applyAlignment="1">
      <alignment horizontal="left"/>
    </xf>
    <xf numFmtId="49" fontId="0" fillId="0" borderId="21" xfId="0" applyNumberFormat="1" applyFont="1" applyFill="1" applyBorder="1" applyAlignment="1">
      <alignment horizontal="left" wrapText="1"/>
    </xf>
    <xf numFmtId="0" fontId="0" fillId="0" borderId="21" xfId="0" applyFont="1" applyBorder="1" applyAlignment="1">
      <alignment horizontal="left"/>
    </xf>
    <xf numFmtId="0" fontId="0" fillId="0" borderId="22" xfId="0" applyFont="1" applyBorder="1" applyAlignment="1">
      <alignment horizontal="left"/>
    </xf>
    <xf numFmtId="0" fontId="18" fillId="0" borderId="21" xfId="0" applyFont="1" applyFill="1" applyBorder="1" applyAlignment="1">
      <alignment horizontal="left" wrapText="1"/>
    </xf>
    <xf numFmtId="4" fontId="18" fillId="0" borderId="3" xfId="0" applyNumberFormat="1" applyFont="1" applyFill="1" applyBorder="1" applyAlignment="1">
      <alignment horizontal="left" vertical="center"/>
    </xf>
    <xf numFmtId="4" fontId="18" fillId="0" borderId="2" xfId="0" applyNumberFormat="1" applyFont="1" applyFill="1" applyBorder="1" applyAlignment="1">
      <alignment vertical="center"/>
    </xf>
    <xf numFmtId="4" fontId="18" fillId="0" borderId="5" xfId="0" applyNumberFormat="1" applyFont="1" applyFill="1" applyBorder="1" applyAlignment="1">
      <alignment vertical="center"/>
    </xf>
    <xf numFmtId="4" fontId="18" fillId="0" borderId="0" xfId="0" applyNumberFormat="1" applyFont="1" applyFill="1" applyBorder="1" applyAlignment="1">
      <alignment vertical="center"/>
    </xf>
    <xf numFmtId="0" fontId="0" fillId="0" borderId="0" xfId="0" applyFont="1" applyFill="1" applyBorder="1" applyAlignment="1">
      <alignment horizontal="left" wrapText="1"/>
    </xf>
    <xf numFmtId="0" fontId="0" fillId="0" borderId="0" xfId="0" applyFont="1" applyFill="1" applyBorder="1" applyAlignment="1">
      <alignment horizontal="left"/>
    </xf>
    <xf numFmtId="0" fontId="18" fillId="0" borderId="0" xfId="0" applyFont="1" applyFill="1" applyBorder="1" applyAlignment="1">
      <alignment horizontal="left" wrapText="1"/>
    </xf>
    <xf numFmtId="49" fontId="0" fillId="0" borderId="0" xfId="0" applyNumberFormat="1" applyFont="1" applyFill="1" applyBorder="1" applyAlignment="1">
      <alignment horizontal="left" wrapText="1"/>
    </xf>
    <xf numFmtId="0" fontId="0" fillId="0" borderId="22" xfId="0" applyBorder="1" applyAlignment="1">
      <alignment vertical="top" wrapText="1"/>
    </xf>
    <xf numFmtId="0" fontId="50" fillId="10" borderId="0" xfId="0" applyFont="1" applyFill="1" applyBorder="1" applyAlignment="1">
      <alignment horizontal="center" vertical="center"/>
    </xf>
    <xf numFmtId="0" fontId="13" fillId="0" borderId="21" xfId="0" applyFont="1" applyFill="1" applyBorder="1"/>
    <xf numFmtId="0" fontId="39" fillId="0" borderId="21" xfId="0" applyFont="1" applyBorder="1"/>
    <xf numFmtId="0" fontId="39" fillId="0" borderId="21" xfId="0" applyFont="1" applyFill="1" applyBorder="1" applyAlignment="1">
      <alignment wrapText="1"/>
    </xf>
    <xf numFmtId="0" fontId="4" fillId="0" borderId="23" xfId="0" applyFont="1" applyFill="1" applyBorder="1" applyAlignment="1">
      <alignment wrapText="1"/>
    </xf>
    <xf numFmtId="0" fontId="0" fillId="0" borderId="22" xfId="0" applyFont="1" applyBorder="1" applyAlignment="1">
      <alignment wrapText="1"/>
    </xf>
    <xf numFmtId="0" fontId="0" fillId="0" borderId="0" xfId="0" applyFont="1" applyAlignment="1">
      <alignment vertical="top" wrapText="1"/>
    </xf>
    <xf numFmtId="0" fontId="39" fillId="0" borderId="21" xfId="0" applyFont="1" applyFill="1" applyBorder="1"/>
    <xf numFmtId="0" fontId="56" fillId="0" borderId="0" xfId="0" applyFont="1" applyBorder="1" applyAlignment="1">
      <alignment wrapText="1"/>
    </xf>
    <xf numFmtId="0" fontId="56" fillId="0" borderId="0" xfId="0" applyFont="1" applyBorder="1"/>
    <xf numFmtId="49" fontId="56" fillId="0" borderId="21" xfId="0" applyNumberFormat="1" applyFont="1" applyFill="1" applyBorder="1" applyAlignment="1">
      <alignment horizontal="left" wrapText="1"/>
    </xf>
    <xf numFmtId="0" fontId="56" fillId="0" borderId="21" xfId="0" applyFont="1" applyBorder="1"/>
    <xf numFmtId="0" fontId="0" fillId="0" borderId="0" xfId="0" applyFont="1" applyFill="1" applyBorder="1" applyAlignment="1">
      <alignment wrapText="1"/>
    </xf>
    <xf numFmtId="0" fontId="0" fillId="0" borderId="0" xfId="0" applyFont="1" applyFill="1" applyBorder="1"/>
    <xf numFmtId="49" fontId="0" fillId="0" borderId="0" xfId="0" applyNumberFormat="1" applyFont="1" applyFill="1" applyBorder="1" applyAlignment="1">
      <alignment horizontal="right" wrapText="1"/>
    </xf>
    <xf numFmtId="0" fontId="62" fillId="0" borderId="21" xfId="0" applyFont="1" applyFill="1" applyBorder="1" applyAlignment="1">
      <alignment wrapText="1"/>
    </xf>
    <xf numFmtId="0" fontId="41" fillId="0" borderId="0" xfId="0" applyFont="1" applyFill="1" applyBorder="1" applyAlignment="1">
      <alignment wrapText="1"/>
    </xf>
    <xf numFmtId="0" fontId="63" fillId="0" borderId="21" xfId="0" applyFont="1" applyFill="1" applyBorder="1" applyAlignment="1">
      <alignment wrapText="1"/>
    </xf>
    <xf numFmtId="0" fontId="56" fillId="0" borderId="0" xfId="0" applyFont="1" applyFill="1" applyBorder="1"/>
    <xf numFmtId="0" fontId="0" fillId="0" borderId="0" xfId="0" applyFill="1" applyAlignment="1">
      <alignment horizontal="center" vertical="center"/>
    </xf>
    <xf numFmtId="0" fontId="41" fillId="0" borderId="0" xfId="0" applyFont="1" applyFill="1" applyBorder="1" applyAlignment="1">
      <alignment horizontal="left" vertical="center"/>
    </xf>
    <xf numFmtId="0" fontId="20" fillId="8" borderId="0" xfId="0" applyFont="1" applyFill="1" applyBorder="1" applyAlignment="1">
      <alignment horizontal="center" vertical="center" wrapText="1"/>
    </xf>
    <xf numFmtId="0" fontId="0" fillId="0" borderId="21" xfId="0" quotePrefix="1" applyFill="1" applyBorder="1"/>
    <xf numFmtId="49" fontId="0" fillId="0" borderId="21" xfId="0" quotePrefix="1" applyNumberFormat="1" applyFill="1" applyBorder="1" applyAlignment="1">
      <alignment horizontal="right"/>
    </xf>
    <xf numFmtId="0" fontId="0" fillId="0" borderId="6" xfId="0" quotePrefix="1" applyBorder="1"/>
    <xf numFmtId="0" fontId="19" fillId="0" borderId="6" xfId="0" applyFont="1" applyBorder="1"/>
    <xf numFmtId="0" fontId="4" fillId="0" borderId="6" xfId="0" applyFont="1" applyFill="1" applyBorder="1"/>
    <xf numFmtId="14" fontId="4" fillId="0" borderId="6" xfId="0" applyNumberFormat="1" applyFont="1" applyFill="1" applyBorder="1"/>
    <xf numFmtId="0" fontId="65" fillId="0" borderId="21" xfId="0" applyFont="1" applyFill="1" applyBorder="1" applyAlignment="1">
      <alignment wrapText="1"/>
    </xf>
    <xf numFmtId="49" fontId="0" fillId="0" borderId="0" xfId="0" quotePrefix="1" applyNumberFormat="1"/>
    <xf numFmtId="21" fontId="0" fillId="0" borderId="0" xfId="0" applyNumberFormat="1"/>
    <xf numFmtId="0" fontId="20" fillId="8" borderId="21" xfId="0" applyFont="1" applyFill="1" applyBorder="1" applyAlignment="1">
      <alignment horizontal="left" vertical="center" wrapText="1"/>
    </xf>
    <xf numFmtId="0" fontId="20" fillId="8" borderId="0" xfId="0" applyFont="1" applyFill="1" applyBorder="1" applyAlignment="1">
      <alignment horizontal="left" vertical="center" wrapText="1"/>
    </xf>
    <xf numFmtId="49" fontId="0" fillId="0" borderId="0" xfId="0" quotePrefix="1" applyNumberFormat="1" applyBorder="1"/>
    <xf numFmtId="21" fontId="0" fillId="0" borderId="0" xfId="0" applyNumberFormat="1" applyBorder="1"/>
    <xf numFmtId="0" fontId="63" fillId="0" borderId="0" xfId="0" applyFont="1" applyFill="1" applyBorder="1" applyAlignment="1">
      <alignment wrapText="1"/>
    </xf>
    <xf numFmtId="0" fontId="19" fillId="0" borderId="0" xfId="0" applyFont="1" applyBorder="1"/>
    <xf numFmtId="0" fontId="0" fillId="13" borderId="0" xfId="0" applyFill="1"/>
    <xf numFmtId="0" fontId="20" fillId="8" borderId="22" xfId="0" applyFont="1" applyFill="1" applyBorder="1" applyAlignment="1">
      <alignment horizontal="left" vertical="center" wrapText="1"/>
    </xf>
    <xf numFmtId="0" fontId="0" fillId="0" borderId="0" xfId="0" quotePrefix="1" applyBorder="1"/>
    <xf numFmtId="0" fontId="0" fillId="0" borderId="0" xfId="0" quotePrefix="1" applyFill="1" applyBorder="1"/>
    <xf numFmtId="49" fontId="0" fillId="0" borderId="0" xfId="0" quotePrefix="1" applyNumberFormat="1" applyFill="1" applyBorder="1" applyAlignment="1">
      <alignment horizontal="right"/>
    </xf>
    <xf numFmtId="0" fontId="0" fillId="0" borderId="6" xfId="0" quotePrefix="1" applyFill="1" applyBorder="1"/>
    <xf numFmtId="49" fontId="0" fillId="0" borderId="6" xfId="0" quotePrefix="1" applyNumberFormat="1" applyFill="1" applyBorder="1" applyAlignment="1">
      <alignment horizontal="right"/>
    </xf>
    <xf numFmtId="0" fontId="0" fillId="0" borderId="6" xfId="0" applyBorder="1" applyAlignment="1">
      <alignment horizontal="right"/>
    </xf>
    <xf numFmtId="0" fontId="6" fillId="13" borderId="6" xfId="0" applyFont="1" applyFill="1" applyBorder="1"/>
    <xf numFmtId="0" fontId="1" fillId="0" borderId="19" xfId="0" applyFont="1" applyBorder="1" applyAlignment="1">
      <alignment horizontal="center" vertical="center"/>
    </xf>
    <xf numFmtId="0" fontId="1" fillId="0" borderId="0" xfId="0" applyFont="1" applyBorder="1" applyAlignment="1">
      <alignment horizontal="center" vertical="center"/>
    </xf>
    <xf numFmtId="0" fontId="0" fillId="0" borderId="0" xfId="0" applyAlignment="1">
      <alignment horizontal="center" vertical="center" wrapText="1"/>
    </xf>
    <xf numFmtId="0" fontId="20" fillId="8" borderId="0" xfId="0" applyFont="1" applyFill="1" applyBorder="1" applyAlignment="1">
      <alignment horizontal="center" vertical="center" wrapText="1"/>
    </xf>
    <xf numFmtId="49" fontId="4" fillId="0" borderId="21" xfId="0" applyNumberFormat="1" applyFont="1" applyFill="1" applyBorder="1" applyAlignment="1">
      <alignment wrapText="1"/>
    </xf>
    <xf numFmtId="0" fontId="0" fillId="0" borderId="0" xfId="0" applyNumberFormat="1" applyAlignment="1">
      <alignment horizontal="left"/>
    </xf>
    <xf numFmtId="0" fontId="27" fillId="0" borderId="0" xfId="0" applyFont="1"/>
    <xf numFmtId="0" fontId="0" fillId="0" borderId="0" xfId="0" applyNumberFormat="1"/>
    <xf numFmtId="49" fontId="0" fillId="0" borderId="21" xfId="0" applyNumberFormat="1" applyBorder="1" applyAlignment="1">
      <alignment horizontal="left"/>
    </xf>
    <xf numFmtId="0" fontId="4" fillId="0" borderId="21" xfId="0" applyNumberFormat="1" applyFont="1" applyFill="1" applyBorder="1" applyAlignment="1">
      <alignment wrapText="1"/>
    </xf>
    <xf numFmtId="0" fontId="0" fillId="0" borderId="0" xfId="0" applyNumberFormat="1" applyBorder="1" applyAlignment="1">
      <alignment wrapText="1"/>
    </xf>
    <xf numFmtId="0" fontId="0" fillId="0" borderId="0" xfId="0" quotePrefix="1" applyNumberFormat="1" applyAlignment="1">
      <alignment horizontal="left"/>
    </xf>
    <xf numFmtId="0" fontId="0" fillId="0" borderId="0" xfId="0" quotePrefix="1" applyNumberFormat="1"/>
    <xf numFmtId="0" fontId="0" fillId="3" borderId="0" xfId="0" applyFill="1" applyAlignment="1">
      <alignment horizontal="center" vertical="center" wrapText="1"/>
    </xf>
    <xf numFmtId="49" fontId="4" fillId="0" borderId="6" xfId="0" applyNumberFormat="1" applyFont="1" applyFill="1" applyBorder="1"/>
    <xf numFmtId="49" fontId="26" fillId="0" borderId="21" xfId="0" applyNumberFormat="1" applyFont="1" applyFill="1" applyBorder="1"/>
    <xf numFmtId="49" fontId="27" fillId="0" borderId="21" xfId="0" applyNumberFormat="1" applyFont="1" applyFill="1" applyBorder="1"/>
    <xf numFmtId="49" fontId="27" fillId="0" borderId="21" xfId="0" applyNumberFormat="1" applyFont="1" applyFill="1" applyBorder="1" applyAlignment="1">
      <alignment wrapText="1"/>
    </xf>
    <xf numFmtId="49" fontId="26" fillId="0" borderId="21" xfId="0" applyNumberFormat="1" applyFont="1" applyBorder="1" applyAlignment="1">
      <alignment horizontal="right"/>
    </xf>
    <xf numFmtId="49" fontId="26" fillId="0" borderId="21" xfId="0" applyNumberFormat="1" applyFont="1" applyFill="1" applyBorder="1" applyAlignment="1">
      <alignment wrapText="1"/>
    </xf>
    <xf numFmtId="0" fontId="20" fillId="8"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8" borderId="0" xfId="0" applyFont="1" applyFill="1" applyBorder="1" applyAlignment="1">
      <alignment horizontal="center" vertical="center" wrapText="1"/>
    </xf>
    <xf numFmtId="0" fontId="0" fillId="0" borderId="0" xfId="0" applyAlignment="1">
      <alignment horizontal="center" vertical="center"/>
    </xf>
    <xf numFmtId="0" fontId="0" fillId="14" borderId="0" xfId="0" applyFill="1" applyAlignment="1">
      <alignment horizontal="center" vertical="center"/>
    </xf>
    <xf numFmtId="0" fontId="41" fillId="14" borderId="0" xfId="0" applyFont="1" applyFill="1" applyBorder="1" applyAlignment="1">
      <alignment vertical="center"/>
    </xf>
    <xf numFmtId="49" fontId="4" fillId="0" borderId="21" xfId="0" applyNumberFormat="1" applyFont="1" applyFill="1" applyBorder="1"/>
    <xf numFmtId="49" fontId="70" fillId="8" borderId="21" xfId="2" applyNumberFormat="1" applyFont="1" applyFill="1" applyBorder="1" applyAlignment="1">
      <alignment horizontal="center" vertical="center" wrapText="1"/>
    </xf>
    <xf numFmtId="0" fontId="20" fillId="8" borderId="21" xfId="0" applyFont="1" applyFill="1" applyBorder="1" applyAlignment="1">
      <alignment horizontal="right" vertical="center" wrapText="1"/>
    </xf>
    <xf numFmtId="0" fontId="13" fillId="0" borderId="21" xfId="0" applyFont="1" applyFill="1" applyBorder="1" applyAlignment="1">
      <alignment wrapText="1"/>
    </xf>
    <xf numFmtId="0" fontId="0" fillId="0" borderId="0" xfId="0" applyAlignment="1">
      <alignment horizontal="center"/>
    </xf>
    <xf numFmtId="49" fontId="0" fillId="0" borderId="0" xfId="0" applyNumberFormat="1" applyFill="1" applyBorder="1"/>
    <xf numFmtId="49" fontId="23" fillId="0" borderId="0" xfId="0" applyNumberFormat="1" applyFont="1" applyFill="1" applyBorder="1"/>
    <xf numFmtId="0" fontId="18" fillId="0" borderId="0" xfId="0" applyFont="1" applyFill="1" applyAlignment="1">
      <alignment horizontal="center" vertical="center"/>
    </xf>
    <xf numFmtId="0" fontId="41" fillId="0" borderId="0" xfId="0" applyFont="1" applyFill="1" applyBorder="1" applyAlignment="1">
      <alignment vertical="center"/>
    </xf>
    <xf numFmtId="0" fontId="41" fillId="0" borderId="0" xfId="0" applyFont="1" applyFill="1" applyBorder="1"/>
    <xf numFmtId="0" fontId="20" fillId="11" borderId="0" xfId="0" applyFont="1" applyFill="1"/>
    <xf numFmtId="0" fontId="20" fillId="11" borderId="0" xfId="0" applyFont="1" applyFill="1" applyAlignment="1">
      <alignment wrapText="1"/>
    </xf>
    <xf numFmtId="0" fontId="0" fillId="0" borderId="21" xfId="0" applyBorder="1" applyAlignment="1">
      <alignment wrapText="1"/>
    </xf>
    <xf numFmtId="0" fontId="27" fillId="0" borderId="21" xfId="0" applyFont="1" applyBorder="1" applyAlignment="1">
      <alignment wrapText="1"/>
    </xf>
    <xf numFmtId="49" fontId="0" fillId="0" borderId="21" xfId="0" applyNumberFormat="1" applyBorder="1" applyAlignment="1">
      <alignment horizontal="right" wrapText="1"/>
    </xf>
    <xf numFmtId="0" fontId="27" fillId="0" borderId="21" xfId="0" applyFont="1" applyBorder="1"/>
    <xf numFmtId="0" fontId="0" fillId="0" borderId="24" xfId="0" applyBorder="1"/>
    <xf numFmtId="0" fontId="23" fillId="0" borderId="25" xfId="0" applyFont="1" applyBorder="1"/>
    <xf numFmtId="0" fontId="1" fillId="0" borderId="0" xfId="0" applyFont="1" applyAlignment="1">
      <alignment horizontal="center" vertical="center" wrapText="1"/>
    </xf>
    <xf numFmtId="0" fontId="27" fillId="0" borderId="22" xfId="0" applyFont="1" applyBorder="1"/>
    <xf numFmtId="0" fontId="4" fillId="0" borderId="21" xfId="0" applyFont="1" applyBorder="1"/>
    <xf numFmtId="0" fontId="26" fillId="0" borderId="21" xfId="0" applyFont="1" applyBorder="1" applyAlignment="1">
      <alignment wrapText="1"/>
    </xf>
    <xf numFmtId="0" fontId="4" fillId="0" borderId="21" xfId="0" applyFont="1" applyBorder="1" applyAlignment="1">
      <alignment wrapText="1"/>
    </xf>
    <xf numFmtId="49" fontId="0" fillId="0" borderId="21" xfId="0" applyNumberFormat="1" applyBorder="1" applyAlignment="1">
      <alignment horizontal="right"/>
    </xf>
    <xf numFmtId="14" fontId="4" fillId="0" borderId="21" xfId="0" applyNumberFormat="1" applyFont="1" applyBorder="1"/>
    <xf numFmtId="0" fontId="50" fillId="11" borderId="0" xfId="0" applyFont="1" applyFill="1"/>
    <xf numFmtId="0" fontId="50" fillId="11" borderId="0" xfId="0" applyFont="1" applyFill="1" applyAlignment="1">
      <alignment horizontal="left"/>
    </xf>
    <xf numFmtId="0" fontId="18" fillId="0" borderId="21" xfId="0" applyFont="1" applyBorder="1" applyAlignment="1">
      <alignment horizontal="left" wrapText="1"/>
    </xf>
    <xf numFmtId="0" fontId="0" fillId="0" borderId="0" xfId="0" applyAlignment="1">
      <alignment horizontal="left" wrapText="1"/>
    </xf>
    <xf numFmtId="49" fontId="0" fillId="0" borderId="21" xfId="0" applyNumberFormat="1" applyBorder="1" applyAlignment="1">
      <alignment horizontal="left" wrapText="1"/>
    </xf>
    <xf numFmtId="0" fontId="50" fillId="0" borderId="0" xfId="0" applyFont="1"/>
    <xf numFmtId="0" fontId="18" fillId="0" borderId="0" xfId="0" applyFont="1" applyAlignment="1">
      <alignment horizontal="left" wrapText="1"/>
    </xf>
    <xf numFmtId="0" fontId="1" fillId="0" borderId="0" xfId="0" applyFont="1" applyAlignment="1">
      <alignment horizontal="left" wrapText="1"/>
    </xf>
    <xf numFmtId="49" fontId="0" fillId="0" borderId="0" xfId="0" applyNumberFormat="1" applyAlignment="1">
      <alignment horizontal="left" wrapText="1"/>
    </xf>
    <xf numFmtId="0" fontId="0" fillId="0" borderId="22" xfId="0" applyBorder="1" applyAlignment="1">
      <alignment horizontal="left"/>
    </xf>
    <xf numFmtId="0" fontId="50" fillId="11" borderId="0" xfId="0" applyFont="1" applyFill="1" applyBorder="1" applyAlignment="1">
      <alignment horizontal="center"/>
    </xf>
    <xf numFmtId="0" fontId="77" fillId="0" borderId="28" xfId="0" applyFont="1" applyBorder="1" applyAlignment="1">
      <alignment vertical="center" wrapText="1"/>
    </xf>
    <xf numFmtId="0" fontId="77" fillId="0" borderId="29" xfId="0" applyFont="1" applyBorder="1" applyAlignment="1">
      <alignment horizontal="center" vertical="center" wrapText="1"/>
    </xf>
    <xf numFmtId="0" fontId="78" fillId="11" borderId="26" xfId="0" applyFont="1" applyFill="1" applyBorder="1" applyAlignment="1">
      <alignment vertical="center" wrapText="1"/>
    </xf>
    <xf numFmtId="0" fontId="78" fillId="11" borderId="27" xfId="0" applyFont="1" applyFill="1" applyBorder="1" applyAlignment="1">
      <alignment vertical="center" wrapText="1"/>
    </xf>
    <xf numFmtId="0" fontId="78" fillId="11" borderId="27" xfId="0" applyFont="1" applyFill="1" applyBorder="1" applyAlignment="1">
      <alignment horizontal="center" vertical="center" wrapText="1"/>
    </xf>
    <xf numFmtId="0" fontId="0" fillId="15" borderId="0" xfId="0" applyFill="1"/>
    <xf numFmtId="0" fontId="0" fillId="15" borderId="0" xfId="0" applyFill="1" applyAlignment="1">
      <alignment wrapText="1"/>
    </xf>
    <xf numFmtId="0" fontId="4" fillId="0" borderId="0" xfId="0" applyFont="1" applyFill="1" applyBorder="1" applyAlignment="1">
      <alignment horizontal="left" wrapText="1"/>
    </xf>
    <xf numFmtId="49" fontId="0" fillId="0" borderId="0" xfId="0" applyNumberFormat="1" applyFill="1" applyBorder="1" applyAlignment="1">
      <alignment horizontal="left" wrapText="1"/>
    </xf>
    <xf numFmtId="0" fontId="49" fillId="11" borderId="0" xfId="0" applyFont="1" applyFill="1" applyBorder="1" applyAlignment="1">
      <alignment vertical="center"/>
    </xf>
    <xf numFmtId="0" fontId="27" fillId="0" borderId="0" xfId="0" applyFont="1" applyFill="1" applyBorder="1" applyAlignment="1">
      <alignment wrapText="1"/>
    </xf>
    <xf numFmtId="0" fontId="20" fillId="0" borderId="0" xfId="0" applyFont="1" applyFill="1" applyBorder="1" applyAlignment="1">
      <alignment vertical="center" wrapText="1"/>
    </xf>
    <xf numFmtId="0" fontId="20" fillId="0" borderId="0" xfId="0" applyFont="1" applyFill="1" applyBorder="1" applyAlignment="1">
      <alignment horizontal="center" vertical="center"/>
    </xf>
    <xf numFmtId="0" fontId="0" fillId="16" borderId="0" xfId="0" applyFill="1"/>
    <xf numFmtId="0" fontId="0" fillId="16" borderId="0" xfId="0" applyFill="1" applyAlignment="1">
      <alignment wrapText="1"/>
    </xf>
    <xf numFmtId="0" fontId="27" fillId="16" borderId="21" xfId="0" applyFont="1" applyFill="1" applyBorder="1"/>
    <xf numFmtId="0" fontId="4" fillId="16" borderId="21" xfId="0" applyFont="1" applyFill="1" applyBorder="1"/>
    <xf numFmtId="0" fontId="27" fillId="16" borderId="0" xfId="0" applyFont="1" applyFill="1" applyBorder="1"/>
    <xf numFmtId="0" fontId="1" fillId="16" borderId="20" xfId="0" applyFont="1" applyFill="1" applyBorder="1" applyAlignment="1">
      <alignment horizontal="center" vertical="center" wrapText="1"/>
    </xf>
    <xf numFmtId="0" fontId="39" fillId="16" borderId="0" xfId="0" applyFont="1" applyFill="1" applyAlignment="1">
      <alignment wrapText="1"/>
    </xf>
    <xf numFmtId="0" fontId="26" fillId="16" borderId="21" xfId="0" applyFont="1" applyFill="1" applyBorder="1"/>
    <xf numFmtId="0" fontId="13" fillId="16" borderId="21" xfId="0" applyFont="1" applyFill="1" applyBorder="1" applyAlignment="1">
      <alignment wrapText="1"/>
    </xf>
    <xf numFmtId="49" fontId="0" fillId="16" borderId="21" xfId="0" applyNumberFormat="1" applyFill="1" applyBorder="1" applyAlignment="1">
      <alignment horizontal="left" wrapText="1"/>
    </xf>
    <xf numFmtId="0" fontId="26" fillId="16" borderId="21" xfId="0" applyFont="1" applyFill="1" applyBorder="1" applyAlignment="1">
      <alignment horizontal="right"/>
    </xf>
    <xf numFmtId="0" fontId="4" fillId="16" borderId="21" xfId="0" applyFont="1" applyFill="1" applyBorder="1" applyAlignment="1">
      <alignment wrapText="1"/>
    </xf>
    <xf numFmtId="49" fontId="26" fillId="16" borderId="21" xfId="0" applyNumberFormat="1" applyFont="1" applyFill="1" applyBorder="1"/>
    <xf numFmtId="0" fontId="50" fillId="11" borderId="0" xfId="0" applyFont="1" applyFill="1" applyBorder="1" applyAlignment="1">
      <alignment horizontal="center"/>
    </xf>
    <xf numFmtId="0" fontId="0" fillId="0" borderId="0" xfId="0" applyAlignment="1">
      <alignment horizontal="center" vertical="center" wrapText="1"/>
    </xf>
    <xf numFmtId="0" fontId="76" fillId="0" borderId="0" xfId="0" applyFont="1"/>
    <xf numFmtId="0" fontId="76" fillId="0" borderId="0" xfId="0" applyFont="1" applyAlignment="1">
      <alignment wrapText="1"/>
    </xf>
    <xf numFmtId="0" fontId="4" fillId="15" borderId="21" xfId="0" applyFont="1" applyFill="1" applyBorder="1" applyAlignment="1">
      <alignment wrapText="1"/>
    </xf>
    <xf numFmtId="0" fontId="0" fillId="14" borderId="0" xfId="0" applyFill="1"/>
    <xf numFmtId="0" fontId="68" fillId="0" borderId="0" xfId="0" applyFont="1" applyBorder="1" applyAlignment="1">
      <alignment horizontal="center" vertical="center" wrapText="1"/>
    </xf>
    <xf numFmtId="0" fontId="63" fillId="0" borderId="21" xfId="0" applyFont="1" applyFill="1" applyBorder="1" applyAlignment="1">
      <alignment horizontal="left" wrapText="1"/>
    </xf>
    <xf numFmtId="0" fontId="0" fillId="0" borderId="0" xfId="0" applyAlignment="1">
      <alignment horizontal="center" vertical="center" wrapText="1"/>
    </xf>
    <xf numFmtId="0" fontId="50" fillId="11" borderId="0" xfId="0" applyFont="1" applyFill="1" applyBorder="1" applyAlignment="1">
      <alignment horizontal="center"/>
    </xf>
    <xf numFmtId="0" fontId="0" fillId="0" borderId="0" xfId="0" applyAlignment="1">
      <alignment horizontal="center" vertical="center" wrapText="1"/>
    </xf>
    <xf numFmtId="0" fontId="39" fillId="11" borderId="21" xfId="0" applyFont="1" applyFill="1" applyBorder="1"/>
    <xf numFmtId="0" fontId="26" fillId="11" borderId="21" xfId="0" applyFont="1" applyFill="1" applyBorder="1" applyAlignment="1">
      <alignment wrapText="1"/>
    </xf>
    <xf numFmtId="0" fontId="84" fillId="17" borderId="0" xfId="4" applyAlignment="1">
      <alignment horizontal="center" vertical="center"/>
    </xf>
    <xf numFmtId="49" fontId="0" fillId="0" borderId="21" xfId="0" applyNumberFormat="1" applyFill="1" applyBorder="1" applyAlignment="1">
      <alignment horizontal="center" vertical="center" wrapText="1"/>
    </xf>
    <xf numFmtId="0" fontId="31" fillId="0" borderId="21" xfId="0" applyFont="1" applyFill="1" applyBorder="1" applyAlignment="1">
      <alignment horizontal="center" vertical="center" wrapText="1"/>
    </xf>
    <xf numFmtId="0" fontId="39" fillId="0" borderId="0" xfId="0" applyFont="1" applyAlignment="1">
      <alignment horizontal="center" vertical="center" wrapText="1"/>
    </xf>
    <xf numFmtId="0" fontId="0" fillId="2" borderId="0" xfId="0" applyFill="1"/>
    <xf numFmtId="14" fontId="0" fillId="2" borderId="0" xfId="0" applyNumberFormat="1" applyFill="1"/>
    <xf numFmtId="0" fontId="0" fillId="2" borderId="0" xfId="0" applyFill="1" applyAlignment="1">
      <alignment wrapText="1"/>
    </xf>
    <xf numFmtId="0" fontId="50" fillId="11" borderId="0" xfId="0" applyFont="1" applyFill="1" applyBorder="1" applyAlignment="1">
      <alignment horizontal="center"/>
    </xf>
    <xf numFmtId="0" fontId="0" fillId="0" borderId="0" xfId="0" applyAlignment="1">
      <alignment horizontal="center" vertical="center" wrapText="1"/>
    </xf>
    <xf numFmtId="0" fontId="26" fillId="12" borderId="21" xfId="0" applyFont="1" applyFill="1" applyBorder="1" applyAlignment="1">
      <alignment wrapText="1"/>
    </xf>
    <xf numFmtId="0" fontId="4" fillId="12" borderId="21" xfId="0" applyFont="1" applyFill="1" applyBorder="1" applyAlignment="1">
      <alignment wrapText="1"/>
    </xf>
    <xf numFmtId="20" fontId="0" fillId="0" borderId="0" xfId="0" applyNumberFormat="1"/>
    <xf numFmtId="0" fontId="13" fillId="2" borderId="21" xfId="0" applyFont="1" applyFill="1" applyBorder="1" applyAlignment="1">
      <alignment wrapText="1"/>
    </xf>
    <xf numFmtId="49" fontId="1" fillId="0" borderId="21" xfId="0" applyNumberFormat="1" applyFont="1" applyFill="1" applyBorder="1" applyAlignment="1">
      <alignment horizontal="right" wrapText="1"/>
    </xf>
    <xf numFmtId="0" fontId="0" fillId="0" borderId="0" xfId="0" quotePrefix="1"/>
    <xf numFmtId="0" fontId="50" fillId="11" borderId="0" xfId="0" applyFont="1" applyFill="1" applyBorder="1" applyAlignment="1">
      <alignment horizontal="center"/>
    </xf>
    <xf numFmtId="0" fontId="0" fillId="0" borderId="0" xfId="0" applyBorder="1" applyAlignment="1">
      <alignment horizontal="center" vertical="center" wrapText="1"/>
    </xf>
    <xf numFmtId="0" fontId="0" fillId="0" borderId="0" xfId="0" applyAlignment="1">
      <alignment horizontal="center" vertical="center" wrapText="1"/>
    </xf>
    <xf numFmtId="0" fontId="50" fillId="11" borderId="0" xfId="0" applyFont="1" applyFill="1" applyBorder="1" applyAlignment="1">
      <alignment horizontal="center"/>
    </xf>
    <xf numFmtId="0" fontId="0" fillId="0" borderId="0" xfId="0" applyAlignment="1">
      <alignment horizontal="center" vertical="center" wrapText="1"/>
    </xf>
    <xf numFmtId="16" fontId="1" fillId="0" borderId="0" xfId="0" quotePrefix="1" applyNumberFormat="1" applyFont="1" applyBorder="1" applyAlignment="1">
      <alignment horizontal="center" vertical="center" wrapText="1"/>
    </xf>
    <xf numFmtId="0" fontId="63" fillId="0" borderId="21" xfId="0" quotePrefix="1" applyFont="1" applyFill="1" applyBorder="1" applyAlignment="1">
      <alignment wrapText="1"/>
    </xf>
    <xf numFmtId="0" fontId="0" fillId="0" borderId="0" xfId="0" applyFill="1" applyBorder="1" applyAlignment="1">
      <alignment horizontal="center" vertical="center" wrapText="1"/>
    </xf>
    <xf numFmtId="0" fontId="63" fillId="0" borderId="0" xfId="0" applyFont="1" applyFill="1" applyBorder="1" applyAlignment="1">
      <alignment horizontal="left" wrapText="1"/>
    </xf>
    <xf numFmtId="0" fontId="18" fillId="15" borderId="0" xfId="0" applyFont="1" applyFill="1"/>
    <xf numFmtId="14" fontId="0" fillId="0" borderId="0" xfId="0" applyNumberFormat="1" applyFill="1"/>
    <xf numFmtId="0" fontId="0" fillId="0" borderId="0" xfId="0" applyFill="1" applyAlignment="1">
      <alignment wrapText="1"/>
    </xf>
    <xf numFmtId="0" fontId="50" fillId="11" borderId="0" xfId="0" applyFont="1" applyFill="1" applyBorder="1" applyAlignment="1">
      <alignment horizont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80" fillId="0" borderId="0" xfId="0" applyFont="1" applyFill="1"/>
    <xf numFmtId="0" fontId="1" fillId="0" borderId="20" xfId="0" applyFont="1" applyFill="1" applyBorder="1" applyAlignment="1">
      <alignment horizontal="center" vertical="center" wrapText="1"/>
    </xf>
    <xf numFmtId="0" fontId="79" fillId="0" borderId="21" xfId="0" applyFont="1" applyFill="1" applyBorder="1"/>
    <xf numFmtId="0" fontId="93" fillId="0" borderId="21" xfId="0" applyFont="1" applyFill="1" applyBorder="1" applyAlignment="1">
      <alignment wrapText="1"/>
    </xf>
    <xf numFmtId="0" fontId="50" fillId="11" borderId="0" xfId="0" applyFont="1" applyFill="1" applyBorder="1" applyAlignment="1">
      <alignment horizontal="center"/>
    </xf>
    <xf numFmtId="0" fontId="54" fillId="0" borderId="0" xfId="3"/>
    <xf numFmtId="49" fontId="0" fillId="0" borderId="21" xfId="0" applyNumberFormat="1" applyFont="1" applyFill="1" applyBorder="1" applyAlignment="1">
      <alignment horizontal="right" wrapText="1"/>
    </xf>
    <xf numFmtId="0" fontId="86" fillId="0" borderId="21" xfId="0" applyFont="1" applyFill="1" applyBorder="1" applyAlignment="1">
      <alignment wrapText="1"/>
    </xf>
    <xf numFmtId="0" fontId="54" fillId="0" borderId="0" xfId="3" applyAlignment="1">
      <alignment wrapText="1"/>
    </xf>
    <xf numFmtId="14" fontId="0" fillId="0" borderId="0" xfId="0" applyNumberFormat="1" applyAlignment="1">
      <alignment vertical="center"/>
    </xf>
    <xf numFmtId="14" fontId="0" fillId="0" borderId="0" xfId="0" applyNumberFormat="1" applyFill="1" applyAlignment="1">
      <alignment vertical="center"/>
    </xf>
    <xf numFmtId="0" fontId="26" fillId="0" borderId="21" xfId="0" applyFont="1" applyFill="1" applyBorder="1" applyAlignment="1">
      <alignment horizontal="right"/>
    </xf>
    <xf numFmtId="0" fontId="63" fillId="12" borderId="21" xfId="0" applyFont="1" applyFill="1" applyBorder="1" applyAlignment="1">
      <alignment wrapText="1"/>
    </xf>
    <xf numFmtId="0" fontId="1" fillId="0" borderId="0" xfId="0" applyFont="1" applyBorder="1" applyAlignment="1">
      <alignment vertical="top" wrapText="1"/>
    </xf>
    <xf numFmtId="0" fontId="29" fillId="0" borderId="0" xfId="0" applyFont="1" applyFill="1" applyAlignment="1">
      <alignment horizontal="center" vertical="center"/>
    </xf>
    <xf numFmtId="0" fontId="27" fillId="18" borderId="21" xfId="0" applyFont="1" applyFill="1" applyBorder="1"/>
    <xf numFmtId="0" fontId="27" fillId="11" borderId="21" xfId="0" applyFont="1" applyFill="1" applyBorder="1" applyAlignment="1">
      <alignment wrapText="1"/>
    </xf>
    <xf numFmtId="0" fontId="4" fillId="11" borderId="21" xfId="0" applyFont="1" applyFill="1" applyBorder="1" applyAlignment="1">
      <alignment wrapText="1"/>
    </xf>
    <xf numFmtId="0" fontId="79" fillId="0" borderId="21" xfId="0" applyFont="1" applyFill="1" applyBorder="1" applyAlignment="1">
      <alignment wrapText="1"/>
    </xf>
    <xf numFmtId="0" fontId="50" fillId="11" borderId="0" xfId="0" applyFont="1" applyFill="1" applyBorder="1" applyAlignment="1">
      <alignment horizontal="center"/>
    </xf>
    <xf numFmtId="0" fontId="0" fillId="0" borderId="0" xfId="0" applyAlignment="1">
      <alignment horizontal="center" vertical="center" wrapText="1"/>
    </xf>
    <xf numFmtId="0" fontId="27" fillId="0" borderId="21" xfId="0" applyFont="1" applyFill="1" applyBorder="1" applyAlignment="1">
      <alignment horizontal="right" wrapText="1"/>
    </xf>
    <xf numFmtId="0" fontId="0" fillId="0" borderId="0" xfId="0" applyAlignment="1">
      <alignment horizontal="center" vertical="center" wrapText="1"/>
    </xf>
    <xf numFmtId="0" fontId="81" fillId="9" borderId="21" xfId="0" applyFont="1" applyFill="1" applyBorder="1" applyAlignment="1">
      <alignment wrapText="1"/>
    </xf>
    <xf numFmtId="0" fontId="0" fillId="9" borderId="20" xfId="0" applyFill="1" applyBorder="1"/>
    <xf numFmtId="0" fontId="4" fillId="9" borderId="21" xfId="0" applyFont="1" applyFill="1" applyBorder="1" applyAlignment="1">
      <alignment wrapText="1"/>
    </xf>
    <xf numFmtId="0" fontId="0" fillId="9" borderId="0" xfId="0" applyFill="1" applyBorder="1" applyAlignment="1">
      <alignment vertical="top" wrapText="1"/>
    </xf>
    <xf numFmtId="49" fontId="0" fillId="9" borderId="21" xfId="0" applyNumberFormat="1" applyFill="1" applyBorder="1" applyAlignment="1">
      <alignment horizontal="right" wrapText="1"/>
    </xf>
    <xf numFmtId="0" fontId="48" fillId="12" borderId="0" xfId="0" applyFont="1" applyFill="1" applyAlignment="1">
      <alignment horizontal="center" vertical="center"/>
    </xf>
    <xf numFmtId="0" fontId="0" fillId="0" borderId="22" xfId="0" applyBorder="1" applyAlignment="1">
      <alignment horizontal="center"/>
    </xf>
    <xf numFmtId="0" fontId="50" fillId="11" borderId="0" xfId="0" applyFont="1" applyFill="1" applyBorder="1" applyAlignment="1">
      <alignment horizontal="center"/>
    </xf>
    <xf numFmtId="0" fontId="0" fillId="0" borderId="0" xfId="0" applyBorder="1" applyAlignment="1">
      <alignment horizontal="center" vertical="center" wrapText="1"/>
    </xf>
    <xf numFmtId="0" fontId="0" fillId="0" borderId="0" xfId="0" applyBorder="1" applyAlignment="1">
      <alignment horizontal="center" vertical="center"/>
    </xf>
    <xf numFmtId="0" fontId="1" fillId="3" borderId="0" xfId="0" applyFont="1" applyFill="1" applyBorder="1" applyAlignment="1">
      <alignment horizontal="center" vertical="top" wrapText="1"/>
    </xf>
    <xf numFmtId="0" fontId="1" fillId="3" borderId="0" xfId="0" applyFont="1" applyFill="1" applyAlignment="1">
      <alignment horizontal="center"/>
    </xf>
    <xf numFmtId="0" fontId="57" fillId="9" borderId="0" xfId="0" applyFont="1" applyFill="1" applyAlignment="1">
      <alignment horizontal="center" vertical="center" wrapText="1"/>
    </xf>
    <xf numFmtId="0" fontId="57" fillId="9" borderId="20"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48" fillId="12" borderId="0" xfId="0" applyFont="1" applyFill="1" applyBorder="1" applyAlignment="1">
      <alignment horizontal="center" vertical="center"/>
    </xf>
    <xf numFmtId="0" fontId="0" fillId="0" borderId="0" xfId="0" applyBorder="1" applyAlignment="1">
      <alignment horizontal="center"/>
    </xf>
  </cellXfs>
  <cellStyles count="5">
    <cellStyle name="Lien hypertexte" xfId="3" builtinId="8"/>
    <cellStyle name="Milliers" xfId="1" builtinId="3"/>
    <cellStyle name="Normal" xfId="0" builtinId="0"/>
    <cellStyle name="Normal 2" xfId="2" xr:uid="{00000000-0005-0000-0000-000003000000}"/>
    <cellStyle name="Satisfaisant" xfId="4" builtinId="26"/>
  </cellStyles>
  <dxfs count="8">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s>
  <tableStyles count="0" defaultTableStyle="TableStyleMedium2" defaultPivotStyle="PivotStyleLight16"/>
  <colors>
    <mruColors>
      <color rgb="FFFFD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91441</xdr:colOff>
      <xdr:row>3</xdr:row>
      <xdr:rowOff>258534</xdr:rowOff>
    </xdr:from>
    <xdr:to>
      <xdr:col>23</xdr:col>
      <xdr:colOff>185078</xdr:colOff>
      <xdr:row>4</xdr:row>
      <xdr:rowOff>4970416</xdr:rowOff>
    </xdr:to>
    <xdr:pic>
      <xdr:nvPicPr>
        <xdr:cNvPr id="3" name="Image 2">
          <a:extLst>
            <a:ext uri="{FF2B5EF4-FFF2-40B4-BE49-F238E27FC236}">
              <a16:creationId xmlns:a16="http://schemas.microsoft.com/office/drawing/2014/main" id="{00444C5A-B659-4529-9CF5-33D55AB97608}"/>
            </a:ext>
          </a:extLst>
        </xdr:cNvPr>
        <xdr:cNvPicPr>
          <a:picLocks noChangeAspect="1"/>
        </xdr:cNvPicPr>
      </xdr:nvPicPr>
      <xdr:blipFill>
        <a:blip xmlns:r="http://schemas.openxmlformats.org/officeDocument/2006/relationships" r:embed="rId1"/>
        <a:stretch>
          <a:fillRect/>
        </a:stretch>
      </xdr:blipFill>
      <xdr:spPr>
        <a:xfrm>
          <a:off x="23468512" y="1401534"/>
          <a:ext cx="11659708" cy="50112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27215</xdr:colOff>
      <xdr:row>4</xdr:row>
      <xdr:rowOff>0</xdr:rowOff>
    </xdr:from>
    <xdr:to>
      <xdr:col>9</xdr:col>
      <xdr:colOff>434251</xdr:colOff>
      <xdr:row>4</xdr:row>
      <xdr:rowOff>5184321</xdr:rowOff>
    </xdr:to>
    <xdr:pic>
      <xdr:nvPicPr>
        <xdr:cNvPr id="3" name="Image 2">
          <a:extLst>
            <a:ext uri="{FF2B5EF4-FFF2-40B4-BE49-F238E27FC236}">
              <a16:creationId xmlns:a16="http://schemas.microsoft.com/office/drawing/2014/main" id="{4A2E9B55-7DD8-45D2-8102-9A1D05A59566}"/>
            </a:ext>
          </a:extLst>
        </xdr:cNvPr>
        <xdr:cNvPicPr>
          <a:picLocks noChangeAspect="1"/>
        </xdr:cNvPicPr>
      </xdr:nvPicPr>
      <xdr:blipFill>
        <a:blip xmlns:r="http://schemas.openxmlformats.org/officeDocument/2006/relationships" r:embed="rId1"/>
        <a:stretch>
          <a:fillRect/>
        </a:stretch>
      </xdr:blipFill>
      <xdr:spPr>
        <a:xfrm>
          <a:off x="15675429" y="1197429"/>
          <a:ext cx="8231143" cy="5184321"/>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W54"/>
  <sheetViews>
    <sheetView tabSelected="1" topLeftCell="A46" workbookViewId="0">
      <selection activeCell="E59" sqref="E59"/>
    </sheetView>
  </sheetViews>
  <sheetFormatPr baseColWidth="10" defaultRowHeight="14.4" x14ac:dyDescent="0.3"/>
  <cols>
    <col min="1" max="1" width="18.44140625" bestFit="1" customWidth="1"/>
    <col min="2" max="2" width="18.44140625" customWidth="1"/>
    <col min="3" max="3" width="24" bestFit="1" customWidth="1"/>
    <col min="4" max="4" width="17" bestFit="1" customWidth="1"/>
    <col min="5" max="5" width="43.6640625" customWidth="1"/>
    <col min="7" max="7" width="16.33203125" bestFit="1" customWidth="1"/>
    <col min="9" max="9" width="20.44140625" customWidth="1"/>
    <col min="10" max="10" width="34.6640625" customWidth="1"/>
    <col min="11" max="11" width="34.6640625" style="41" customWidth="1"/>
    <col min="12" max="19" width="11.6640625" customWidth="1"/>
  </cols>
  <sheetData>
    <row r="1" spans="1:23" ht="90.6" customHeight="1" x14ac:dyDescent="0.3">
      <c r="A1" s="144" t="s">
        <v>272</v>
      </c>
      <c r="B1" s="144"/>
      <c r="C1" s="144" t="s">
        <v>273</v>
      </c>
      <c r="D1" s="144" t="s">
        <v>274</v>
      </c>
      <c r="E1" s="144" t="s">
        <v>275</v>
      </c>
      <c r="F1" s="144"/>
      <c r="G1" s="144" t="s">
        <v>276</v>
      </c>
      <c r="I1" s="143" t="s">
        <v>969</v>
      </c>
      <c r="J1" s="144" t="s">
        <v>970</v>
      </c>
      <c r="K1" s="401"/>
      <c r="L1" s="143" t="s">
        <v>344</v>
      </c>
      <c r="M1" s="143"/>
      <c r="N1" s="143" t="s">
        <v>292</v>
      </c>
      <c r="O1" s="143" t="s">
        <v>273</v>
      </c>
      <c r="P1" s="143" t="s">
        <v>289</v>
      </c>
      <c r="Q1" s="143" t="s">
        <v>291</v>
      </c>
      <c r="R1" s="143" t="s">
        <v>294</v>
      </c>
      <c r="S1" s="143" t="s">
        <v>290</v>
      </c>
      <c r="T1" s="143" t="s">
        <v>305</v>
      </c>
      <c r="U1" s="143" t="s">
        <v>306</v>
      </c>
      <c r="V1" s="143" t="s">
        <v>413</v>
      </c>
      <c r="W1" s="143" t="s">
        <v>462</v>
      </c>
    </row>
    <row r="2" spans="1:23" ht="28.8" x14ac:dyDescent="0.3">
      <c r="A2" s="139">
        <v>43807</v>
      </c>
      <c r="B2" s="139"/>
      <c r="C2" t="s">
        <v>269</v>
      </c>
      <c r="D2" t="s">
        <v>270</v>
      </c>
      <c r="E2" s="94" t="s">
        <v>271</v>
      </c>
      <c r="F2" s="94"/>
      <c r="G2" t="s">
        <v>277</v>
      </c>
      <c r="I2">
        <v>1</v>
      </c>
      <c r="L2" s="155">
        <v>1</v>
      </c>
      <c r="M2" s="280">
        <v>1</v>
      </c>
      <c r="N2" s="281" t="s">
        <v>5</v>
      </c>
      <c r="O2" t="s">
        <v>288</v>
      </c>
      <c r="P2" t="s">
        <v>288</v>
      </c>
      <c r="Q2" t="s">
        <v>288</v>
      </c>
      <c r="R2" t="s">
        <v>288</v>
      </c>
      <c r="S2" t="s">
        <v>288</v>
      </c>
      <c r="T2" t="s">
        <v>288</v>
      </c>
      <c r="U2" t="s">
        <v>288</v>
      </c>
      <c r="V2" s="194" t="s">
        <v>288</v>
      </c>
      <c r="W2" s="139">
        <v>43839</v>
      </c>
    </row>
    <row r="3" spans="1:23" ht="44.25" customHeight="1" x14ac:dyDescent="0.3">
      <c r="A3" s="139">
        <v>43809</v>
      </c>
      <c r="B3" s="139"/>
      <c r="C3" t="s">
        <v>285</v>
      </c>
      <c r="E3" s="94" t="s">
        <v>286</v>
      </c>
      <c r="F3" s="94"/>
      <c r="G3" t="s">
        <v>277</v>
      </c>
      <c r="I3">
        <v>2</v>
      </c>
      <c r="L3" s="155">
        <v>2</v>
      </c>
      <c r="M3" s="279">
        <v>3</v>
      </c>
      <c r="N3" s="140" t="s">
        <v>287</v>
      </c>
      <c r="O3" t="s">
        <v>288</v>
      </c>
      <c r="P3" t="s">
        <v>288</v>
      </c>
      <c r="Q3" t="s">
        <v>288</v>
      </c>
      <c r="R3" t="s">
        <v>339</v>
      </c>
      <c r="S3" t="s">
        <v>288</v>
      </c>
      <c r="T3" t="s">
        <v>288</v>
      </c>
      <c r="U3" t="s">
        <v>288</v>
      </c>
      <c r="V3" s="194"/>
    </row>
    <row r="4" spans="1:23" x14ac:dyDescent="0.3">
      <c r="A4" s="139">
        <v>43809</v>
      </c>
      <c r="B4" s="139"/>
      <c r="C4" t="s">
        <v>285</v>
      </c>
      <c r="E4" s="184">
        <v>410090000</v>
      </c>
      <c r="F4" s="185">
        <v>411190000</v>
      </c>
      <c r="G4" t="s">
        <v>277</v>
      </c>
      <c r="I4">
        <v>3</v>
      </c>
      <c r="L4" s="155">
        <v>3</v>
      </c>
      <c r="M4" s="279">
        <v>2</v>
      </c>
      <c r="N4" s="140" t="s">
        <v>4</v>
      </c>
      <c r="O4" t="s">
        <v>288</v>
      </c>
      <c r="P4" t="s">
        <v>288</v>
      </c>
      <c r="Q4" t="s">
        <v>288</v>
      </c>
      <c r="R4" t="s">
        <v>339</v>
      </c>
      <c r="S4" t="s">
        <v>288</v>
      </c>
      <c r="T4" t="s">
        <v>288</v>
      </c>
      <c r="U4" t="s">
        <v>288</v>
      </c>
      <c r="V4" s="194" t="s">
        <v>288</v>
      </c>
      <c r="W4" s="139">
        <v>43847</v>
      </c>
    </row>
    <row r="5" spans="1:23" x14ac:dyDescent="0.3">
      <c r="A5" s="139">
        <v>43809</v>
      </c>
      <c r="B5" s="139"/>
      <c r="C5" t="s">
        <v>285</v>
      </c>
      <c r="E5" s="184">
        <v>467090000</v>
      </c>
      <c r="F5" s="185">
        <v>467190000</v>
      </c>
      <c r="G5" t="s">
        <v>277</v>
      </c>
      <c r="I5">
        <v>4</v>
      </c>
      <c r="L5" s="155">
        <v>4</v>
      </c>
      <c r="M5" s="279">
        <v>4</v>
      </c>
      <c r="N5" s="141" t="s">
        <v>8</v>
      </c>
      <c r="O5" t="s">
        <v>288</v>
      </c>
      <c r="P5" t="s">
        <v>288</v>
      </c>
      <c r="Q5" t="s">
        <v>288</v>
      </c>
      <c r="R5" t="s">
        <v>288</v>
      </c>
      <c r="S5" t="s">
        <v>288</v>
      </c>
      <c r="T5" t="s">
        <v>288</v>
      </c>
      <c r="U5" t="s">
        <v>288</v>
      </c>
      <c r="V5" s="194" t="s">
        <v>288</v>
      </c>
      <c r="W5" s="139">
        <v>43839</v>
      </c>
    </row>
    <row r="6" spans="1:23" x14ac:dyDescent="0.3">
      <c r="A6" s="139">
        <v>43809</v>
      </c>
      <c r="B6" s="139"/>
      <c r="C6" t="s">
        <v>285</v>
      </c>
      <c r="E6" s="184">
        <v>654190000</v>
      </c>
      <c r="F6" s="185">
        <v>658090000</v>
      </c>
      <c r="G6" t="s">
        <v>277</v>
      </c>
      <c r="I6" s="392">
        <v>5</v>
      </c>
      <c r="J6" t="s">
        <v>957</v>
      </c>
      <c r="L6" s="155">
        <v>5</v>
      </c>
      <c r="M6" s="279">
        <v>6</v>
      </c>
      <c r="N6" s="140" t="s">
        <v>10</v>
      </c>
      <c r="O6" t="s">
        <v>288</v>
      </c>
      <c r="P6" t="s">
        <v>288</v>
      </c>
      <c r="Q6" t="s">
        <v>288</v>
      </c>
      <c r="R6" t="s">
        <v>339</v>
      </c>
      <c r="S6" t="s">
        <v>288</v>
      </c>
      <c r="T6" s="194" t="s">
        <v>288</v>
      </c>
      <c r="U6" s="194" t="s">
        <v>288</v>
      </c>
      <c r="V6" s="194"/>
    </row>
    <row r="7" spans="1:23" x14ac:dyDescent="0.3">
      <c r="A7" s="139">
        <v>43809</v>
      </c>
      <c r="B7" s="139"/>
      <c r="C7" t="s">
        <v>285</v>
      </c>
      <c r="E7" s="184">
        <v>627890003</v>
      </c>
      <c r="F7" s="185">
        <v>611090004</v>
      </c>
      <c r="G7" t="s">
        <v>277</v>
      </c>
      <c r="I7" s="392">
        <v>6</v>
      </c>
      <c r="J7" t="s">
        <v>924</v>
      </c>
      <c r="L7" s="155">
        <v>6</v>
      </c>
      <c r="M7" s="279">
        <v>4</v>
      </c>
      <c r="N7" s="140" t="s">
        <v>93</v>
      </c>
      <c r="O7" t="s">
        <v>288</v>
      </c>
      <c r="P7" t="s">
        <v>288</v>
      </c>
      <c r="Q7" t="s">
        <v>288</v>
      </c>
      <c r="R7" t="s">
        <v>339</v>
      </c>
      <c r="S7" t="s">
        <v>288</v>
      </c>
      <c r="T7" t="s">
        <v>288</v>
      </c>
      <c r="U7" t="s">
        <v>288</v>
      </c>
      <c r="V7" s="194"/>
    </row>
    <row r="8" spans="1:23" x14ac:dyDescent="0.3">
      <c r="A8" s="139">
        <v>43809</v>
      </c>
      <c r="B8" s="139"/>
      <c r="C8" t="s">
        <v>285</v>
      </c>
      <c r="E8" s="186">
        <v>708910000</v>
      </c>
      <c r="F8" s="185">
        <v>708291000</v>
      </c>
      <c r="G8" t="s">
        <v>277</v>
      </c>
      <c r="I8">
        <v>7</v>
      </c>
      <c r="L8" s="229">
        <v>7</v>
      </c>
      <c r="M8" s="229">
        <v>7</v>
      </c>
      <c r="N8" s="230" t="s">
        <v>3</v>
      </c>
      <c r="O8" s="41" t="s">
        <v>288</v>
      </c>
      <c r="P8" s="41" t="s">
        <v>288</v>
      </c>
      <c r="Q8" s="41" t="s">
        <v>288</v>
      </c>
      <c r="R8" s="41" t="s">
        <v>339</v>
      </c>
      <c r="S8" s="41" t="s">
        <v>288</v>
      </c>
      <c r="T8" s="41" t="s">
        <v>288</v>
      </c>
      <c r="U8" s="41" t="s">
        <v>288</v>
      </c>
      <c r="V8" s="194"/>
    </row>
    <row r="9" spans="1:23" ht="28.8" x14ac:dyDescent="0.3">
      <c r="A9" s="139">
        <v>43815</v>
      </c>
      <c r="B9" s="139"/>
      <c r="C9" t="s">
        <v>269</v>
      </c>
      <c r="E9" s="94" t="s">
        <v>293</v>
      </c>
      <c r="F9" s="94"/>
      <c r="G9" t="s">
        <v>277</v>
      </c>
      <c r="I9">
        <v>8</v>
      </c>
      <c r="L9" s="155">
        <v>8</v>
      </c>
      <c r="M9" s="279">
        <v>5</v>
      </c>
      <c r="N9" s="140" t="s">
        <v>6</v>
      </c>
      <c r="O9" t="s">
        <v>288</v>
      </c>
      <c r="P9" t="s">
        <v>288</v>
      </c>
      <c r="Q9" t="s">
        <v>288</v>
      </c>
      <c r="R9" t="s">
        <v>339</v>
      </c>
      <c r="S9" t="s">
        <v>288</v>
      </c>
      <c r="T9" t="s">
        <v>288</v>
      </c>
      <c r="U9" t="s">
        <v>288</v>
      </c>
      <c r="V9" s="194"/>
    </row>
    <row r="10" spans="1:23" ht="28.8" x14ac:dyDescent="0.3">
      <c r="A10" s="139">
        <v>43816</v>
      </c>
      <c r="B10" s="139"/>
      <c r="C10" t="s">
        <v>269</v>
      </c>
      <c r="E10" s="94" t="s">
        <v>304</v>
      </c>
      <c r="F10" s="94"/>
      <c r="G10" t="s">
        <v>277</v>
      </c>
      <c r="I10">
        <v>9</v>
      </c>
    </row>
    <row r="11" spans="1:23" x14ac:dyDescent="0.3">
      <c r="A11" s="139">
        <v>43816</v>
      </c>
      <c r="B11" s="139"/>
      <c r="C11" t="s">
        <v>269</v>
      </c>
      <c r="E11" s="94" t="s">
        <v>356</v>
      </c>
      <c r="F11" s="94"/>
      <c r="G11" t="s">
        <v>277</v>
      </c>
      <c r="I11">
        <v>10</v>
      </c>
    </row>
    <row r="12" spans="1:23" x14ac:dyDescent="0.3">
      <c r="A12" s="139">
        <v>43817</v>
      </c>
      <c r="B12" s="139"/>
      <c r="C12" t="s">
        <v>354</v>
      </c>
      <c r="D12" t="s">
        <v>355</v>
      </c>
      <c r="E12" s="94"/>
      <c r="F12" s="94"/>
      <c r="G12" t="s">
        <v>277</v>
      </c>
      <c r="I12">
        <v>11</v>
      </c>
    </row>
    <row r="13" spans="1:23" x14ac:dyDescent="0.3">
      <c r="A13" s="139">
        <v>43817</v>
      </c>
      <c r="B13" s="139"/>
      <c r="C13" t="s">
        <v>17</v>
      </c>
      <c r="E13" s="94" t="s">
        <v>357</v>
      </c>
      <c r="F13" s="94"/>
      <c r="G13" t="s">
        <v>277</v>
      </c>
      <c r="I13">
        <v>12</v>
      </c>
      <c r="M13" s="289"/>
      <c r="N13" s="290"/>
    </row>
    <row r="14" spans="1:23" x14ac:dyDescent="0.3">
      <c r="A14" s="139">
        <v>43818</v>
      </c>
      <c r="B14" s="139"/>
      <c r="C14" t="s">
        <v>17</v>
      </c>
      <c r="E14" s="94" t="s">
        <v>391</v>
      </c>
      <c r="F14" s="94"/>
      <c r="G14" t="s">
        <v>277</v>
      </c>
      <c r="I14">
        <v>13</v>
      </c>
      <c r="M14" s="289"/>
      <c r="N14" s="290"/>
    </row>
    <row r="15" spans="1:23" ht="28.8" x14ac:dyDescent="0.3">
      <c r="A15" s="139">
        <v>43818</v>
      </c>
      <c r="B15" s="139"/>
      <c r="C15" t="s">
        <v>269</v>
      </c>
      <c r="E15" s="94" t="s">
        <v>392</v>
      </c>
      <c r="F15" s="94"/>
      <c r="G15" t="s">
        <v>277</v>
      </c>
      <c r="I15" s="392">
        <v>14</v>
      </c>
      <c r="J15" t="s">
        <v>958</v>
      </c>
      <c r="M15" s="289"/>
      <c r="N15" s="290"/>
    </row>
    <row r="16" spans="1:23" ht="28.8" x14ac:dyDescent="0.3">
      <c r="A16" s="139">
        <v>43836</v>
      </c>
      <c r="B16" s="139"/>
      <c r="C16" t="s">
        <v>451</v>
      </c>
      <c r="E16" s="94" t="s">
        <v>452</v>
      </c>
      <c r="G16" t="s">
        <v>277</v>
      </c>
      <c r="I16">
        <v>15</v>
      </c>
      <c r="M16" s="289"/>
      <c r="N16" s="291"/>
    </row>
    <row r="17" spans="1:14" ht="28.8" x14ac:dyDescent="0.3">
      <c r="A17" s="139">
        <v>43839</v>
      </c>
      <c r="B17" s="139"/>
      <c r="C17" t="s">
        <v>269</v>
      </c>
      <c r="D17" t="s">
        <v>459</v>
      </c>
      <c r="E17" s="94" t="s">
        <v>457</v>
      </c>
      <c r="G17" t="s">
        <v>277</v>
      </c>
      <c r="I17">
        <v>16</v>
      </c>
      <c r="M17" s="289"/>
      <c r="N17" s="290"/>
    </row>
    <row r="18" spans="1:14" ht="28.8" x14ac:dyDescent="0.3">
      <c r="A18" s="139">
        <v>43839</v>
      </c>
      <c r="B18" s="139"/>
      <c r="C18" t="s">
        <v>17</v>
      </c>
      <c r="D18" t="s">
        <v>459</v>
      </c>
      <c r="E18" s="94" t="s">
        <v>457</v>
      </c>
      <c r="G18" t="s">
        <v>277</v>
      </c>
      <c r="M18" s="289"/>
      <c r="N18" s="290"/>
    </row>
    <row r="19" spans="1:14" ht="28.8" x14ac:dyDescent="0.3">
      <c r="A19" s="139">
        <v>43839</v>
      </c>
      <c r="B19" s="139"/>
      <c r="C19" t="s">
        <v>451</v>
      </c>
      <c r="D19" t="s">
        <v>459</v>
      </c>
      <c r="E19" s="94" t="s">
        <v>458</v>
      </c>
      <c r="G19" t="s">
        <v>277</v>
      </c>
      <c r="M19" s="289"/>
      <c r="N19" s="230"/>
    </row>
    <row r="20" spans="1:14" ht="28.8" x14ac:dyDescent="0.3">
      <c r="A20" s="139">
        <v>43839</v>
      </c>
      <c r="B20" s="139"/>
      <c r="C20" t="s">
        <v>453</v>
      </c>
      <c r="D20" t="s">
        <v>459</v>
      </c>
      <c r="E20" s="94" t="s">
        <v>458</v>
      </c>
      <c r="G20" t="s">
        <v>277</v>
      </c>
      <c r="M20" s="289"/>
      <c r="N20" s="290"/>
    </row>
    <row r="21" spans="1:14" ht="28.8" x14ac:dyDescent="0.3">
      <c r="A21" s="139">
        <v>43839</v>
      </c>
      <c r="B21" s="139"/>
      <c r="C21" t="s">
        <v>354</v>
      </c>
      <c r="D21" t="s">
        <v>459</v>
      </c>
      <c r="E21" s="94" t="s">
        <v>458</v>
      </c>
      <c r="G21" t="s">
        <v>277</v>
      </c>
    </row>
    <row r="22" spans="1:14" ht="28.8" x14ac:dyDescent="0.3">
      <c r="A22" s="139">
        <v>43839</v>
      </c>
      <c r="B22" s="139"/>
      <c r="C22" t="s">
        <v>454</v>
      </c>
      <c r="D22" t="s">
        <v>459</v>
      </c>
      <c r="E22" s="94" t="s">
        <v>458</v>
      </c>
      <c r="G22" t="s">
        <v>277</v>
      </c>
    </row>
    <row r="23" spans="1:14" ht="28.8" x14ac:dyDescent="0.3">
      <c r="A23" s="139">
        <v>43839</v>
      </c>
      <c r="B23" s="139"/>
      <c r="C23" t="s">
        <v>455</v>
      </c>
      <c r="D23" t="s">
        <v>459</v>
      </c>
      <c r="E23" s="94" t="s">
        <v>458</v>
      </c>
      <c r="G23" t="s">
        <v>277</v>
      </c>
    </row>
    <row r="24" spans="1:14" ht="28.8" x14ac:dyDescent="0.3">
      <c r="A24" s="139">
        <v>43839</v>
      </c>
      <c r="B24" s="139"/>
      <c r="C24" t="s">
        <v>456</v>
      </c>
      <c r="D24" t="s">
        <v>459</v>
      </c>
      <c r="E24" s="94" t="s">
        <v>458</v>
      </c>
      <c r="G24" t="s">
        <v>277</v>
      </c>
    </row>
    <row r="25" spans="1:14" ht="43.2" x14ac:dyDescent="0.3">
      <c r="A25" s="139">
        <v>43839</v>
      </c>
      <c r="B25" s="139"/>
      <c r="C25" t="s">
        <v>269</v>
      </c>
      <c r="D25" t="s">
        <v>460</v>
      </c>
      <c r="E25" s="94" t="s">
        <v>461</v>
      </c>
      <c r="G25" t="s">
        <v>277</v>
      </c>
    </row>
    <row r="26" spans="1:14" ht="43.2" x14ac:dyDescent="0.3">
      <c r="A26" s="139">
        <v>43839</v>
      </c>
      <c r="B26" s="139"/>
      <c r="C26" t="s">
        <v>17</v>
      </c>
      <c r="D26" t="s">
        <v>460</v>
      </c>
      <c r="E26" s="94" t="s">
        <v>461</v>
      </c>
      <c r="G26" t="s">
        <v>277</v>
      </c>
    </row>
    <row r="27" spans="1:14" x14ac:dyDescent="0.3">
      <c r="A27" s="139">
        <v>43847</v>
      </c>
      <c r="B27" s="139"/>
      <c r="C27" t="s">
        <v>354</v>
      </c>
      <c r="D27" t="s">
        <v>460</v>
      </c>
      <c r="E27" t="s">
        <v>492</v>
      </c>
      <c r="G27" t="s">
        <v>277</v>
      </c>
    </row>
    <row r="28" spans="1:14" ht="28.8" x14ac:dyDescent="0.3">
      <c r="A28" s="139">
        <v>43850</v>
      </c>
      <c r="B28" s="139"/>
      <c r="C28" t="s">
        <v>455</v>
      </c>
      <c r="D28" t="s">
        <v>460</v>
      </c>
      <c r="E28" s="94" t="s">
        <v>494</v>
      </c>
      <c r="G28" t="s">
        <v>277</v>
      </c>
    </row>
    <row r="29" spans="1:14" ht="116.7" customHeight="1" x14ac:dyDescent="0.3">
      <c r="A29" s="139">
        <v>43854</v>
      </c>
      <c r="B29" s="139"/>
      <c r="C29" t="s">
        <v>519</v>
      </c>
      <c r="D29" t="s">
        <v>460</v>
      </c>
      <c r="E29" s="94" t="s">
        <v>522</v>
      </c>
      <c r="G29" t="s">
        <v>277</v>
      </c>
    </row>
    <row r="30" spans="1:14" ht="28.8" x14ac:dyDescent="0.3">
      <c r="A30" s="139">
        <v>43899</v>
      </c>
      <c r="B30" s="139"/>
      <c r="C30" t="s">
        <v>17</v>
      </c>
      <c r="D30" t="s">
        <v>460</v>
      </c>
      <c r="E30" s="94" t="s">
        <v>572</v>
      </c>
      <c r="G30" t="s">
        <v>573</v>
      </c>
    </row>
    <row r="31" spans="1:14" ht="43.2" x14ac:dyDescent="0.3">
      <c r="A31" s="139">
        <v>43917</v>
      </c>
      <c r="B31" s="139"/>
      <c r="C31" t="s">
        <v>616</v>
      </c>
      <c r="D31" t="s">
        <v>617</v>
      </c>
      <c r="E31" s="94" t="s">
        <v>618</v>
      </c>
      <c r="G31" t="s">
        <v>277</v>
      </c>
    </row>
    <row r="32" spans="1:14" x14ac:dyDescent="0.3">
      <c r="A32" s="139">
        <v>43923</v>
      </c>
      <c r="B32" s="139"/>
      <c r="C32" t="s">
        <v>620</v>
      </c>
      <c r="D32" t="s">
        <v>617</v>
      </c>
      <c r="G32" t="s">
        <v>277</v>
      </c>
    </row>
    <row r="33" spans="1:7" x14ac:dyDescent="0.3">
      <c r="A33" s="139">
        <v>43966</v>
      </c>
      <c r="B33" s="139"/>
      <c r="C33" t="s">
        <v>616</v>
      </c>
      <c r="D33" t="s">
        <v>681</v>
      </c>
      <c r="E33" s="94" t="s">
        <v>682</v>
      </c>
      <c r="G33" t="s">
        <v>277</v>
      </c>
    </row>
    <row r="34" spans="1:7" ht="144" x14ac:dyDescent="0.3">
      <c r="A34" s="362">
        <v>44015</v>
      </c>
      <c r="B34" s="362"/>
      <c r="C34" s="361" t="s">
        <v>519</v>
      </c>
      <c r="D34" s="361" t="s">
        <v>460</v>
      </c>
      <c r="E34" s="363" t="s">
        <v>755</v>
      </c>
      <c r="F34" s="361"/>
      <c r="G34" s="361" t="s">
        <v>277</v>
      </c>
    </row>
    <row r="35" spans="1:7" ht="43.2" x14ac:dyDescent="0.3">
      <c r="A35" s="139">
        <v>44039</v>
      </c>
      <c r="B35" s="139" t="s">
        <v>756</v>
      </c>
      <c r="D35" t="s">
        <v>757</v>
      </c>
      <c r="E35" s="94" t="s">
        <v>758</v>
      </c>
      <c r="G35" s="361" t="s">
        <v>277</v>
      </c>
    </row>
    <row r="36" spans="1:7" x14ac:dyDescent="0.3">
      <c r="A36" s="139">
        <v>44061</v>
      </c>
      <c r="B36" s="139" t="s">
        <v>756</v>
      </c>
      <c r="C36" t="s">
        <v>354</v>
      </c>
      <c r="D36" t="s">
        <v>757</v>
      </c>
      <c r="G36" s="361" t="s">
        <v>277</v>
      </c>
    </row>
    <row r="37" spans="1:7" x14ac:dyDescent="0.3">
      <c r="A37" s="139">
        <v>44061</v>
      </c>
      <c r="B37" s="139" t="s">
        <v>756</v>
      </c>
      <c r="C37" t="s">
        <v>775</v>
      </c>
      <c r="D37" t="s">
        <v>757</v>
      </c>
      <c r="G37" s="361" t="s">
        <v>277</v>
      </c>
    </row>
    <row r="38" spans="1:7" x14ac:dyDescent="0.3">
      <c r="A38" s="139">
        <v>44071</v>
      </c>
      <c r="B38" s="139" t="s">
        <v>756</v>
      </c>
      <c r="C38" t="s">
        <v>796</v>
      </c>
      <c r="G38" s="361" t="s">
        <v>277</v>
      </c>
    </row>
    <row r="39" spans="1:7" x14ac:dyDescent="0.3">
      <c r="A39" s="139">
        <v>44074</v>
      </c>
      <c r="B39" s="139" t="s">
        <v>756</v>
      </c>
      <c r="C39" t="s">
        <v>796</v>
      </c>
      <c r="E39" t="s">
        <v>798</v>
      </c>
      <c r="G39" s="361" t="s">
        <v>277</v>
      </c>
    </row>
    <row r="40" spans="1:7" ht="28.8" x14ac:dyDescent="0.3">
      <c r="A40" s="139">
        <v>44089</v>
      </c>
      <c r="B40" s="139" t="s">
        <v>803</v>
      </c>
      <c r="C40" t="s">
        <v>802</v>
      </c>
      <c r="E40" s="94" t="s">
        <v>805</v>
      </c>
      <c r="G40" s="361" t="s">
        <v>277</v>
      </c>
    </row>
    <row r="41" spans="1:7" ht="28.8" x14ac:dyDescent="0.3">
      <c r="A41" s="139">
        <v>44089</v>
      </c>
      <c r="B41" s="139" t="s">
        <v>803</v>
      </c>
      <c r="C41" t="s">
        <v>454</v>
      </c>
      <c r="E41" s="94" t="s">
        <v>804</v>
      </c>
      <c r="G41" s="361" t="s">
        <v>277</v>
      </c>
    </row>
    <row r="42" spans="1:7" ht="43.2" x14ac:dyDescent="0.3">
      <c r="A42" s="382">
        <v>44097</v>
      </c>
      <c r="B42" s="382" t="s">
        <v>803</v>
      </c>
      <c r="C42" s="41" t="s">
        <v>17</v>
      </c>
      <c r="D42" s="41"/>
      <c r="E42" s="383" t="s">
        <v>812</v>
      </c>
      <c r="F42" s="41"/>
      <c r="G42" s="41" t="s">
        <v>277</v>
      </c>
    </row>
    <row r="43" spans="1:7" ht="43.2" x14ac:dyDescent="0.3">
      <c r="A43" s="382">
        <v>44097</v>
      </c>
      <c r="B43" s="382" t="s">
        <v>803</v>
      </c>
      <c r="C43" s="41" t="s">
        <v>802</v>
      </c>
      <c r="D43" s="41"/>
      <c r="E43" s="383" t="s">
        <v>813</v>
      </c>
      <c r="F43" s="41"/>
      <c r="G43" s="41" t="s">
        <v>277</v>
      </c>
    </row>
    <row r="44" spans="1:7" x14ac:dyDescent="0.3">
      <c r="A44" s="382">
        <v>44116</v>
      </c>
      <c r="B44" s="382" t="s">
        <v>844</v>
      </c>
      <c r="C44" s="41" t="s">
        <v>842</v>
      </c>
      <c r="D44" s="41"/>
      <c r="E44" s="41" t="s">
        <v>845</v>
      </c>
      <c r="F44" s="41"/>
      <c r="G44" s="41" t="s">
        <v>277</v>
      </c>
    </row>
    <row r="45" spans="1:7" x14ac:dyDescent="0.3">
      <c r="A45" s="382">
        <v>44116</v>
      </c>
      <c r="B45" s="382" t="s">
        <v>844</v>
      </c>
      <c r="C45" s="41" t="s">
        <v>843</v>
      </c>
      <c r="D45" s="41"/>
      <c r="E45" s="41"/>
      <c r="F45" s="41"/>
      <c r="G45" s="41" t="s">
        <v>277</v>
      </c>
    </row>
    <row r="46" spans="1:7" ht="28.8" x14ac:dyDescent="0.3">
      <c r="A46" s="382">
        <v>44131</v>
      </c>
      <c r="B46" s="382" t="s">
        <v>844</v>
      </c>
      <c r="C46" s="41" t="s">
        <v>942</v>
      </c>
      <c r="D46" s="41"/>
      <c r="E46" s="383" t="s">
        <v>943</v>
      </c>
      <c r="F46" s="41"/>
      <c r="G46" s="41" t="s">
        <v>277</v>
      </c>
    </row>
    <row r="47" spans="1:7" x14ac:dyDescent="0.3">
      <c r="A47" s="139">
        <v>44135</v>
      </c>
      <c r="B47" s="382" t="s">
        <v>944</v>
      </c>
      <c r="C47" t="s">
        <v>925</v>
      </c>
      <c r="G47" s="41" t="s">
        <v>277</v>
      </c>
    </row>
    <row r="48" spans="1:7" x14ac:dyDescent="0.3">
      <c r="A48" s="139">
        <v>44175</v>
      </c>
      <c r="B48" s="382" t="s">
        <v>951</v>
      </c>
      <c r="C48" t="s">
        <v>950</v>
      </c>
      <c r="E48" t="s">
        <v>952</v>
      </c>
      <c r="G48" s="41" t="s">
        <v>277</v>
      </c>
    </row>
    <row r="49" spans="1:7" x14ac:dyDescent="0.3">
      <c r="A49" s="139">
        <v>44175</v>
      </c>
      <c r="B49" s="382" t="s">
        <v>951</v>
      </c>
      <c r="C49" t="s">
        <v>953</v>
      </c>
      <c r="E49" t="s">
        <v>961</v>
      </c>
      <c r="G49" s="41" t="s">
        <v>277</v>
      </c>
    </row>
    <row r="50" spans="1:7" x14ac:dyDescent="0.3">
      <c r="A50" s="139">
        <v>44202</v>
      </c>
      <c r="B50" s="382" t="s">
        <v>954</v>
      </c>
      <c r="C50" t="s">
        <v>955</v>
      </c>
      <c r="G50" s="41" t="s">
        <v>277</v>
      </c>
    </row>
    <row r="51" spans="1:7" ht="28.8" x14ac:dyDescent="0.3">
      <c r="A51" s="396">
        <v>44211</v>
      </c>
      <c r="B51" s="397" t="s">
        <v>959</v>
      </c>
      <c r="C51" s="94" t="s">
        <v>960</v>
      </c>
      <c r="E51" s="395" t="s">
        <v>962</v>
      </c>
      <c r="G51" s="41" t="s">
        <v>277</v>
      </c>
    </row>
    <row r="52" spans="1:7" ht="28.8" x14ac:dyDescent="0.3">
      <c r="A52" s="396">
        <v>44211</v>
      </c>
      <c r="B52" s="397" t="s">
        <v>959</v>
      </c>
      <c r="C52" s="94" t="s">
        <v>963</v>
      </c>
      <c r="D52">
        <v>14</v>
      </c>
      <c r="E52" s="395" t="s">
        <v>964</v>
      </c>
      <c r="G52" s="41" t="s">
        <v>277</v>
      </c>
    </row>
    <row r="53" spans="1:7" x14ac:dyDescent="0.3">
      <c r="A53" s="139">
        <v>44319</v>
      </c>
      <c r="B53" s="382" t="s">
        <v>984</v>
      </c>
      <c r="C53" t="s">
        <v>983</v>
      </c>
      <c r="D53" t="s">
        <v>985</v>
      </c>
      <c r="G53" s="41" t="s">
        <v>277</v>
      </c>
    </row>
    <row r="54" spans="1:7" x14ac:dyDescent="0.3">
      <c r="A54" s="139">
        <v>44363</v>
      </c>
      <c r="B54" s="382" t="s">
        <v>984</v>
      </c>
      <c r="C54" t="s">
        <v>983</v>
      </c>
      <c r="E54" t="s">
        <v>999</v>
      </c>
      <c r="G54" s="41" t="s">
        <v>277</v>
      </c>
    </row>
  </sheetData>
  <conditionalFormatting sqref="O2:U3 O4:Q9 S4:U5 R5 S7:U9 S6">
    <cfRule type="cellIs" dxfId="7" priority="9" operator="equal">
      <formula>"oui"</formula>
    </cfRule>
  </conditionalFormatting>
  <conditionalFormatting sqref="R9">
    <cfRule type="cellIs" dxfId="6" priority="7" operator="equal">
      <formula>"oui"</formula>
    </cfRule>
  </conditionalFormatting>
  <conditionalFormatting sqref="R6">
    <cfRule type="cellIs" dxfId="5" priority="6" operator="equal">
      <formula>"oui"</formula>
    </cfRule>
  </conditionalFormatting>
  <conditionalFormatting sqref="R4">
    <cfRule type="cellIs" dxfId="4" priority="5" operator="equal">
      <formula>"oui"</formula>
    </cfRule>
  </conditionalFormatting>
  <conditionalFormatting sqref="R7">
    <cfRule type="cellIs" dxfId="3" priority="4" operator="equal">
      <formula>"oui"</formula>
    </cfRule>
  </conditionalFormatting>
  <conditionalFormatting sqref="R8">
    <cfRule type="cellIs" dxfId="2" priority="3" operator="equal">
      <formula>"oui"</formula>
    </cfRule>
  </conditionalFormatting>
  <conditionalFormatting sqref="V2:V9">
    <cfRule type="cellIs" dxfId="1" priority="2" operator="equal">
      <formula>"oui"</formula>
    </cfRule>
  </conditionalFormatting>
  <conditionalFormatting sqref="T6:U6">
    <cfRule type="cellIs" dxfId="0" priority="1" operator="equal">
      <formula>"oui"</formula>
    </cfRule>
  </conditionalFormatting>
  <hyperlinks>
    <hyperlink ref="E51" location="'IMPAYES ET FRAIS BNP'!A1" display="Ajout de la ligne analytique sur le compte 627 pour les frais" xr:uid="{6AB2C7D6-6B22-4FB9-A41F-59BF0C33B15F}"/>
    <hyperlink ref="E52" location="'PRV MENSUEL BNP'!A1" display="Prendre la date d'opération plutôt que la date de valeur pour rechercher et générer ces écritures" xr:uid="{EC998A8C-3A1B-42A2-A86B-A419D92796BC}"/>
    <hyperlink ref="I6" location="'TRANSACTIONS VI MC'!A1" display="'TRANSACTIONS VI MC'!A1" xr:uid="{D1DC1DF1-3428-4C66-9C9E-595AD2E450BD}"/>
    <hyperlink ref="I7" location="'COM VMC BNPP'!A1" display="'COM VMC BNPP'!A1" xr:uid="{224961A0-3849-4995-8D3F-8379C2A75158}"/>
    <hyperlink ref="I15" location="'IMPAYES ET FRAIS BNP'!A1" display="'IMPAYES ET FRAIS BNP'!A1" xr:uid="{5FAA1C80-3C67-4700-9797-7A52FED78AD2}"/>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E16FB-0D26-4EEA-957F-C3B8132A0D38}">
  <sheetPr codeName="Feuil23">
    <tabColor rgb="FF00B050"/>
  </sheetPr>
  <dimension ref="A1:G222"/>
  <sheetViews>
    <sheetView topLeftCell="C20" zoomScale="70" zoomScaleNormal="70" workbookViewId="0">
      <selection activeCell="E18" sqref="E18"/>
    </sheetView>
  </sheetViews>
  <sheetFormatPr baseColWidth="10" defaultRowHeight="14.4" x14ac:dyDescent="0.3"/>
  <cols>
    <col min="1" max="1" width="35" customWidth="1"/>
    <col min="2" max="2" width="28.44140625" customWidth="1"/>
    <col min="3" max="3" width="26.109375" customWidth="1"/>
    <col min="4" max="4" width="67" style="101" customWidth="1"/>
    <col min="5" max="5" width="66.6640625" customWidth="1"/>
    <col min="7" max="7" width="94.5546875" customWidth="1"/>
  </cols>
  <sheetData>
    <row r="1" spans="1:7" ht="51.75" customHeight="1" x14ac:dyDescent="0.3">
      <c r="A1" s="189" t="s">
        <v>409</v>
      </c>
      <c r="B1" s="349" t="s">
        <v>900</v>
      </c>
      <c r="C1" s="101"/>
      <c r="D1" s="169" t="s">
        <v>786</v>
      </c>
      <c r="E1" s="169" t="s">
        <v>786</v>
      </c>
    </row>
    <row r="2" spans="1:7" x14ac:dyDescent="0.3">
      <c r="A2" s="345"/>
      <c r="B2" s="371" t="s">
        <v>899</v>
      </c>
      <c r="C2" s="101"/>
      <c r="D2" s="256" t="str">
        <f>MID(D10,1,9)</f>
        <v>468690000</v>
      </c>
      <c r="E2" s="256" t="str">
        <f>MID(E10,1,9)</f>
        <v>512930000</v>
      </c>
    </row>
    <row r="3" spans="1:7" ht="14.25" customHeight="1" x14ac:dyDescent="0.3">
      <c r="A3" s="345"/>
      <c r="C3" s="101"/>
      <c r="D3" s="127" t="s">
        <v>818</v>
      </c>
      <c r="E3" s="128" t="s">
        <v>819</v>
      </c>
    </row>
    <row r="4" spans="1:7" ht="14.25" customHeight="1" x14ac:dyDescent="0.3">
      <c r="A4" s="345"/>
      <c r="C4" s="24" t="s">
        <v>221</v>
      </c>
      <c r="D4" s="129" t="s">
        <v>222</v>
      </c>
      <c r="E4" s="129">
        <v>1</v>
      </c>
    </row>
    <row r="5" spans="1:7" ht="408.75" customHeight="1" x14ac:dyDescent="0.3">
      <c r="A5" s="345" t="s">
        <v>251</v>
      </c>
      <c r="B5" s="96"/>
      <c r="C5" s="172"/>
      <c r="D5" s="413" t="s">
        <v>994</v>
      </c>
      <c r="E5" s="350" t="s">
        <v>402</v>
      </c>
      <c r="G5" s="94"/>
    </row>
    <row r="6" spans="1:7" x14ac:dyDescent="0.3">
      <c r="A6" s="345"/>
      <c r="D6" s="148" t="s">
        <v>212</v>
      </c>
      <c r="E6" s="148" t="s">
        <v>212</v>
      </c>
    </row>
    <row r="7" spans="1:7" x14ac:dyDescent="0.3">
      <c r="A7" s="103" t="s">
        <v>182</v>
      </c>
      <c r="B7" s="104"/>
      <c r="C7" s="105">
        <v>3</v>
      </c>
      <c r="D7" s="171" t="s">
        <v>816</v>
      </c>
      <c r="E7" s="171" t="s">
        <v>816</v>
      </c>
    </row>
    <row r="8" spans="1:7" ht="43.2" x14ac:dyDescent="0.3">
      <c r="A8" s="103" t="s">
        <v>183</v>
      </c>
      <c r="B8" s="104" t="s">
        <v>89</v>
      </c>
      <c r="C8" s="105">
        <v>8</v>
      </c>
      <c r="D8" s="191" t="s">
        <v>972</v>
      </c>
      <c r="E8" s="191" t="s">
        <v>417</v>
      </c>
      <c r="G8" s="349" t="s">
        <v>975</v>
      </c>
    </row>
    <row r="9" spans="1:7" x14ac:dyDescent="0.3">
      <c r="A9" s="103" t="s">
        <v>184</v>
      </c>
      <c r="B9" s="104"/>
      <c r="C9" s="105">
        <v>8</v>
      </c>
      <c r="D9" s="119" t="s">
        <v>50</v>
      </c>
      <c r="E9" s="119" t="s">
        <v>50</v>
      </c>
    </row>
    <row r="10" spans="1:7" ht="37.5" customHeight="1" x14ac:dyDescent="0.3">
      <c r="A10" s="103" t="s">
        <v>185</v>
      </c>
      <c r="B10" s="104" t="s">
        <v>49</v>
      </c>
      <c r="C10" s="105">
        <v>8</v>
      </c>
      <c r="D10" s="356" t="s">
        <v>815</v>
      </c>
      <c r="E10" s="356" t="s">
        <v>814</v>
      </c>
      <c r="G10" s="368" t="s">
        <v>979</v>
      </c>
    </row>
    <row r="11" spans="1:7" ht="28.8" x14ac:dyDescent="0.3">
      <c r="A11" s="103" t="s">
        <v>186</v>
      </c>
      <c r="B11" s="104" t="s">
        <v>46</v>
      </c>
      <c r="C11" s="105">
        <v>8</v>
      </c>
      <c r="D11" s="118" t="s">
        <v>204</v>
      </c>
      <c r="E11" s="118" t="s">
        <v>204</v>
      </c>
    </row>
    <row r="12" spans="1:7" x14ac:dyDescent="0.3">
      <c r="A12" s="103" t="s">
        <v>187</v>
      </c>
      <c r="B12" s="117"/>
      <c r="C12" s="105">
        <v>8</v>
      </c>
      <c r="D12" s="118" t="s">
        <v>206</v>
      </c>
      <c r="E12" s="118" t="s">
        <v>206</v>
      </c>
    </row>
    <row r="13" spans="1:7" ht="51.75" customHeight="1" x14ac:dyDescent="0.3">
      <c r="A13" s="103" t="s">
        <v>188</v>
      </c>
      <c r="B13" s="117"/>
      <c r="C13" s="105">
        <v>8</v>
      </c>
      <c r="D13" s="112" t="s">
        <v>971</v>
      </c>
      <c r="E13" s="112" t="s">
        <v>411</v>
      </c>
    </row>
    <row r="14" spans="1:7" ht="93" x14ac:dyDescent="0.3">
      <c r="A14" s="103" t="s">
        <v>189</v>
      </c>
      <c r="B14" s="104" t="s">
        <v>117</v>
      </c>
      <c r="C14" s="105">
        <v>8</v>
      </c>
      <c r="D14" s="367" t="s">
        <v>973</v>
      </c>
      <c r="E14" s="112" t="s">
        <v>371</v>
      </c>
      <c r="G14" s="349" t="s">
        <v>976</v>
      </c>
    </row>
    <row r="15" spans="1:7" x14ac:dyDescent="0.3">
      <c r="A15" s="103" t="s">
        <v>190</v>
      </c>
      <c r="B15" s="104" t="s">
        <v>47</v>
      </c>
      <c r="C15" s="105">
        <v>8</v>
      </c>
      <c r="D15" s="402" t="s">
        <v>205</v>
      </c>
      <c r="E15" s="402" t="s">
        <v>517</v>
      </c>
      <c r="G15" t="s">
        <v>978</v>
      </c>
    </row>
    <row r="16" spans="1:7" x14ac:dyDescent="0.3">
      <c r="A16" s="103" t="s">
        <v>191</v>
      </c>
      <c r="B16" s="104" t="s">
        <v>48</v>
      </c>
      <c r="C16" s="105">
        <v>8</v>
      </c>
      <c r="D16" s="118" t="s">
        <v>207</v>
      </c>
      <c r="E16" s="118" t="s">
        <v>207</v>
      </c>
    </row>
    <row r="17" spans="1:7" x14ac:dyDescent="0.3">
      <c r="A17" s="103" t="s">
        <v>192</v>
      </c>
      <c r="B17" s="117"/>
      <c r="C17" s="105">
        <v>8</v>
      </c>
      <c r="D17" s="403" t="s">
        <v>63</v>
      </c>
      <c r="E17" s="403" t="s">
        <v>52</v>
      </c>
    </row>
    <row r="18" spans="1:7" ht="78" customHeight="1" x14ac:dyDescent="0.3">
      <c r="A18" s="103" t="s">
        <v>193</v>
      </c>
      <c r="B18" s="113" t="s">
        <v>103</v>
      </c>
      <c r="C18" s="105">
        <v>8</v>
      </c>
      <c r="D18" s="115" t="s">
        <v>851</v>
      </c>
      <c r="E18" s="414" t="s">
        <v>817</v>
      </c>
    </row>
    <row r="19" spans="1:7" x14ac:dyDescent="0.3">
      <c r="A19" s="103" t="s">
        <v>194</v>
      </c>
      <c r="B19" s="117"/>
      <c r="C19" s="105">
        <v>8</v>
      </c>
      <c r="D19" s="398" t="s">
        <v>53</v>
      </c>
      <c r="E19" s="398" t="s">
        <v>53</v>
      </c>
    </row>
    <row r="20" spans="1:7" ht="87" customHeight="1" x14ac:dyDescent="0.3">
      <c r="A20" s="103" t="s">
        <v>195</v>
      </c>
      <c r="B20" s="104" t="s">
        <v>104</v>
      </c>
      <c r="C20" s="105">
        <v>8</v>
      </c>
      <c r="D20" s="404" t="s">
        <v>974</v>
      </c>
      <c r="E20" s="112" t="s">
        <v>369</v>
      </c>
      <c r="G20" s="349" t="s">
        <v>977</v>
      </c>
    </row>
    <row r="21" spans="1:7" x14ac:dyDescent="0.3">
      <c r="A21" s="103" t="s">
        <v>196</v>
      </c>
      <c r="B21" s="117"/>
      <c r="C21" s="105">
        <v>8</v>
      </c>
      <c r="D21" s="118" t="s">
        <v>54</v>
      </c>
      <c r="E21" s="118" t="s">
        <v>54</v>
      </c>
    </row>
    <row r="22" spans="1:7" x14ac:dyDescent="0.3">
      <c r="A22" s="103" t="s">
        <v>197</v>
      </c>
      <c r="B22" s="117"/>
      <c r="C22" s="105">
        <v>8</v>
      </c>
      <c r="D22" s="118" t="s">
        <v>208</v>
      </c>
      <c r="E22" s="118" t="s">
        <v>208</v>
      </c>
    </row>
    <row r="23" spans="1:7" x14ac:dyDescent="0.3">
      <c r="A23" s="103" t="s">
        <v>198</v>
      </c>
      <c r="B23" s="117"/>
      <c r="C23" s="105">
        <v>8</v>
      </c>
      <c r="D23" s="122" t="s">
        <v>55</v>
      </c>
      <c r="E23" s="122" t="s">
        <v>55</v>
      </c>
    </row>
    <row r="24" spans="1:7" x14ac:dyDescent="0.3">
      <c r="A24" s="103" t="s">
        <v>199</v>
      </c>
      <c r="B24" s="104" t="s">
        <v>48</v>
      </c>
      <c r="C24" s="105">
        <v>8</v>
      </c>
      <c r="D24" s="118" t="s">
        <v>209</v>
      </c>
      <c r="E24" s="118" t="s">
        <v>209</v>
      </c>
    </row>
    <row r="25" spans="1:7" x14ac:dyDescent="0.3">
      <c r="A25" s="103" t="s">
        <v>200</v>
      </c>
      <c r="B25" s="117"/>
      <c r="C25" s="105">
        <v>8</v>
      </c>
      <c r="D25" s="123" t="s">
        <v>64</v>
      </c>
      <c r="E25" s="123" t="s">
        <v>64</v>
      </c>
    </row>
    <row r="26" spans="1:7" x14ac:dyDescent="0.3">
      <c r="A26" s="103" t="s">
        <v>201</v>
      </c>
      <c r="B26" s="117"/>
      <c r="C26" s="105">
        <v>8</v>
      </c>
      <c r="D26" s="118" t="s">
        <v>499</v>
      </c>
      <c r="E26" s="118" t="s">
        <v>499</v>
      </c>
    </row>
    <row r="27" spans="1:7" x14ac:dyDescent="0.3">
      <c r="A27" s="103" t="s">
        <v>202</v>
      </c>
      <c r="B27" s="117"/>
      <c r="C27" s="105">
        <v>8</v>
      </c>
      <c r="D27" s="118" t="s">
        <v>211</v>
      </c>
      <c r="E27" s="118" t="s">
        <v>211</v>
      </c>
    </row>
    <row r="28" spans="1:7" x14ac:dyDescent="0.3">
      <c r="A28" s="103" t="s">
        <v>197</v>
      </c>
      <c r="B28" s="117"/>
      <c r="C28" s="105">
        <v>8</v>
      </c>
      <c r="D28" s="118" t="s">
        <v>210</v>
      </c>
      <c r="E28" s="118" t="s">
        <v>210</v>
      </c>
    </row>
    <row r="29" spans="1:7" x14ac:dyDescent="0.3">
      <c r="A29" s="103" t="s">
        <v>706</v>
      </c>
      <c r="B29" s="117"/>
      <c r="C29" s="105">
        <v>8</v>
      </c>
      <c r="D29" s="118" t="s">
        <v>715</v>
      </c>
      <c r="E29" s="118" t="s">
        <v>715</v>
      </c>
    </row>
    <row r="30" spans="1:7" x14ac:dyDescent="0.3">
      <c r="A30" s="103" t="s">
        <v>707</v>
      </c>
      <c r="B30" s="117"/>
      <c r="C30" s="105">
        <v>8</v>
      </c>
      <c r="D30" s="118" t="s">
        <v>211</v>
      </c>
      <c r="E30" s="118" t="s">
        <v>211</v>
      </c>
    </row>
    <row r="31" spans="1:7" x14ac:dyDescent="0.3">
      <c r="A31" s="103" t="s">
        <v>708</v>
      </c>
      <c r="B31" s="117"/>
      <c r="C31" s="105">
        <v>8</v>
      </c>
      <c r="D31" s="118" t="s">
        <v>716</v>
      </c>
      <c r="E31" s="118" t="s">
        <v>716</v>
      </c>
    </row>
    <row r="32" spans="1:7" x14ac:dyDescent="0.3">
      <c r="A32" s="103" t="s">
        <v>709</v>
      </c>
      <c r="B32" s="117"/>
      <c r="C32" s="105">
        <v>8</v>
      </c>
      <c r="D32" s="118" t="s">
        <v>211</v>
      </c>
      <c r="E32" s="118" t="s">
        <v>211</v>
      </c>
    </row>
    <row r="33" spans="1:5" x14ac:dyDescent="0.3">
      <c r="A33" s="103" t="s">
        <v>710</v>
      </c>
      <c r="B33" s="117"/>
      <c r="C33" s="105">
        <v>8</v>
      </c>
      <c r="D33" s="118" t="s">
        <v>716</v>
      </c>
      <c r="E33" s="118" t="s">
        <v>716</v>
      </c>
    </row>
    <row r="34" spans="1:5" x14ac:dyDescent="0.3">
      <c r="A34" s="103" t="s">
        <v>711</v>
      </c>
      <c r="B34" s="117"/>
      <c r="C34" s="105">
        <v>8</v>
      </c>
      <c r="D34" s="174" t="s">
        <v>204</v>
      </c>
      <c r="E34" s="174" t="s">
        <v>204</v>
      </c>
    </row>
    <row r="35" spans="1:5" x14ac:dyDescent="0.3">
      <c r="A35" s="103" t="s">
        <v>712</v>
      </c>
      <c r="B35" s="117"/>
      <c r="C35" s="105">
        <v>8</v>
      </c>
      <c r="D35" s="174" t="s">
        <v>717</v>
      </c>
      <c r="E35" s="174" t="s">
        <v>717</v>
      </c>
    </row>
    <row r="36" spans="1:5" x14ac:dyDescent="0.3">
      <c r="A36" s="103" t="s">
        <v>713</v>
      </c>
      <c r="B36" s="117"/>
      <c r="C36" s="105">
        <v>8</v>
      </c>
      <c r="D36" s="174" t="s">
        <v>719</v>
      </c>
      <c r="E36" s="174" t="s">
        <v>719</v>
      </c>
    </row>
    <row r="37" spans="1:5" x14ac:dyDescent="0.3">
      <c r="A37" s="103" t="s">
        <v>714</v>
      </c>
      <c r="B37" s="117"/>
      <c r="C37" s="105">
        <v>8</v>
      </c>
      <c r="D37" s="174" t="s">
        <v>718</v>
      </c>
      <c r="E37" s="174" t="s">
        <v>718</v>
      </c>
    </row>
    <row r="38" spans="1:5" s="41" customFormat="1" x14ac:dyDescent="0.3">
      <c r="A38" s="277"/>
      <c r="B38" s="117" t="s">
        <v>850</v>
      </c>
      <c r="C38" s="105">
        <v>8</v>
      </c>
      <c r="D38" s="174"/>
      <c r="E38" s="174"/>
    </row>
    <row r="39" spans="1:5" ht="23.4" x14ac:dyDescent="0.45">
      <c r="D39" s="344" t="s">
        <v>314</v>
      </c>
      <c r="E39" s="344"/>
    </row>
    <row r="40" spans="1:5" ht="15.6" x14ac:dyDescent="0.3">
      <c r="A40" s="277"/>
      <c r="C40" s="278" t="s">
        <v>221</v>
      </c>
      <c r="D40" s="227">
        <v>1</v>
      </c>
      <c r="E40" s="227">
        <v>1</v>
      </c>
    </row>
    <row r="41" spans="1:5" x14ac:dyDescent="0.3">
      <c r="C41" t="s">
        <v>799</v>
      </c>
      <c r="D41" s="24" t="str">
        <f>MID(D10,1,9)</f>
        <v>468690000</v>
      </c>
      <c r="E41" s="24" t="str">
        <f>MID(E10,1,9)</f>
        <v>512930000</v>
      </c>
    </row>
    <row r="42" spans="1:5" ht="15.6" x14ac:dyDescent="0.3">
      <c r="C42" t="s">
        <v>317</v>
      </c>
      <c r="D42" s="24"/>
      <c r="E42" s="227"/>
    </row>
    <row r="43" spans="1:5" ht="66" customHeight="1" x14ac:dyDescent="0.3">
      <c r="A43" s="41"/>
      <c r="C43" t="s">
        <v>310</v>
      </c>
      <c r="D43" s="399" t="s">
        <v>966</v>
      </c>
      <c r="E43" s="227" t="s">
        <v>388</v>
      </c>
    </row>
    <row r="44" spans="1:5" ht="73.5" customHeight="1" x14ac:dyDescent="0.3">
      <c r="A44" s="41"/>
      <c r="C44" t="s">
        <v>311</v>
      </c>
      <c r="D44" s="399" t="s">
        <v>965</v>
      </c>
      <c r="E44" s="227" t="s">
        <v>387</v>
      </c>
    </row>
    <row r="45" spans="1:5" ht="15.6" x14ac:dyDescent="0.3">
      <c r="A45" s="41"/>
      <c r="C45" t="s">
        <v>312</v>
      </c>
      <c r="D45" s="227" t="s">
        <v>371</v>
      </c>
      <c r="E45" s="227" t="s">
        <v>386</v>
      </c>
    </row>
    <row r="46" spans="1:5" ht="15.6" x14ac:dyDescent="0.3">
      <c r="A46" s="41"/>
      <c r="C46" t="s">
        <v>313</v>
      </c>
      <c r="D46" s="238" t="s">
        <v>374</v>
      </c>
      <c r="E46" s="238" t="s">
        <v>375</v>
      </c>
    </row>
    <row r="47" spans="1:5" ht="15.6" x14ac:dyDescent="0.3">
      <c r="A47" s="41"/>
      <c r="C47" t="s">
        <v>12</v>
      </c>
      <c r="D47" s="227" t="s">
        <v>372</v>
      </c>
      <c r="E47" s="238" t="s">
        <v>361</v>
      </c>
    </row>
    <row r="48" spans="1:5" ht="15.6" x14ac:dyDescent="0.3">
      <c r="A48" s="41"/>
      <c r="C48" t="s">
        <v>315</v>
      </c>
      <c r="D48" s="227" t="s">
        <v>781</v>
      </c>
      <c r="E48" s="227" t="s">
        <v>781</v>
      </c>
    </row>
    <row r="49" spans="3:5" x14ac:dyDescent="0.3">
      <c r="D49" s="24"/>
      <c r="E49" s="24"/>
    </row>
    <row r="50" spans="3:5" x14ac:dyDescent="0.3">
      <c r="D50" s="24"/>
      <c r="E50" s="24"/>
    </row>
    <row r="51" spans="3:5" x14ac:dyDescent="0.3">
      <c r="D51" s="24"/>
      <c r="E51" s="24"/>
    </row>
    <row r="52" spans="3:5" ht="23.4" x14ac:dyDescent="0.45">
      <c r="D52" s="344" t="s">
        <v>316</v>
      </c>
      <c r="E52" s="344"/>
    </row>
    <row r="53" spans="3:5" ht="15.6" x14ac:dyDescent="0.3">
      <c r="C53" t="s">
        <v>799</v>
      </c>
      <c r="D53" s="24"/>
      <c r="E53" s="351">
        <v>627890000</v>
      </c>
    </row>
    <row r="54" spans="3:5" ht="34.5" customHeight="1" x14ac:dyDescent="0.3">
      <c r="C54" t="s">
        <v>317</v>
      </c>
      <c r="D54" s="24"/>
      <c r="E54" s="227" t="str">
        <f>E12</f>
        <v>17 caractères espace</v>
      </c>
    </row>
    <row r="55" spans="3:5" ht="15.6" x14ac:dyDescent="0.3">
      <c r="C55" t="s">
        <v>800</v>
      </c>
      <c r="D55" s="24"/>
      <c r="E55" s="227" t="s">
        <v>643</v>
      </c>
    </row>
    <row r="56" spans="3:5" ht="45.6" x14ac:dyDescent="0.3">
      <c r="C56" t="s">
        <v>310</v>
      </c>
      <c r="D56" s="100"/>
      <c r="E56" s="227" t="s">
        <v>327</v>
      </c>
    </row>
    <row r="57" spans="3:5" ht="45.6" x14ac:dyDescent="0.3">
      <c r="C57" t="s">
        <v>311</v>
      </c>
      <c r="D57" s="136"/>
      <c r="E57" s="227" t="s">
        <v>323</v>
      </c>
    </row>
    <row r="58" spans="3:5" ht="72" customHeight="1" x14ac:dyDescent="0.3">
      <c r="C58" t="s">
        <v>319</v>
      </c>
      <c r="D58" s="100"/>
      <c r="E58" s="112" t="s">
        <v>779</v>
      </c>
    </row>
    <row r="59" spans="3:5" ht="15.6" x14ac:dyDescent="0.3">
      <c r="C59" t="s">
        <v>313</v>
      </c>
      <c r="D59" s="24"/>
      <c r="E59" s="227" t="s">
        <v>52</v>
      </c>
    </row>
    <row r="60" spans="3:5" ht="75.599999999999994" x14ac:dyDescent="0.3">
      <c r="C60" t="s">
        <v>12</v>
      </c>
      <c r="D60" s="151"/>
      <c r="E60" s="227" t="s">
        <v>780</v>
      </c>
    </row>
    <row r="61" spans="3:5" ht="15.6" x14ac:dyDescent="0.3">
      <c r="C61" t="s">
        <v>320</v>
      </c>
      <c r="D61" s="24"/>
      <c r="E61" s="227" t="s">
        <v>781</v>
      </c>
    </row>
    <row r="62" spans="3:5" ht="15.6" x14ac:dyDescent="0.3">
      <c r="C62" t="s">
        <v>321</v>
      </c>
      <c r="D62" s="24"/>
      <c r="E62" s="227" t="s">
        <v>329</v>
      </c>
    </row>
    <row r="63" spans="3:5" x14ac:dyDescent="0.3">
      <c r="D63" s="24"/>
      <c r="E63" s="24"/>
    </row>
    <row r="64" spans="3:5" x14ac:dyDescent="0.3">
      <c r="D64" s="24"/>
      <c r="E64" s="24"/>
    </row>
    <row r="65" spans="4:5" x14ac:dyDescent="0.3">
      <c r="D65" s="24"/>
      <c r="E65" s="24"/>
    </row>
    <row r="66" spans="4:5" x14ac:dyDescent="0.3">
      <c r="D66" s="24"/>
      <c r="E66" s="24"/>
    </row>
    <row r="67" spans="4:5" x14ac:dyDescent="0.3">
      <c r="D67" s="24"/>
      <c r="E67" s="24"/>
    </row>
    <row r="68" spans="4:5" x14ac:dyDescent="0.3">
      <c r="D68" s="24"/>
      <c r="E68" s="24"/>
    </row>
    <row r="69" spans="4:5" x14ac:dyDescent="0.3">
      <c r="D69" s="24"/>
      <c r="E69" s="24"/>
    </row>
    <row r="70" spans="4:5" x14ac:dyDescent="0.3">
      <c r="D70" s="24"/>
      <c r="E70" s="24"/>
    </row>
    <row r="71" spans="4:5" x14ac:dyDescent="0.3">
      <c r="D71" s="24"/>
      <c r="E71" s="24"/>
    </row>
    <row r="72" spans="4:5" x14ac:dyDescent="0.3">
      <c r="D72" s="24"/>
      <c r="E72" s="24"/>
    </row>
    <row r="73" spans="4:5" x14ac:dyDescent="0.3">
      <c r="D73" s="24"/>
      <c r="E73" s="24"/>
    </row>
    <row r="74" spans="4:5" x14ac:dyDescent="0.3">
      <c r="D74" s="24"/>
      <c r="E74" s="24"/>
    </row>
    <row r="75" spans="4:5" x14ac:dyDescent="0.3">
      <c r="D75" s="24"/>
      <c r="E75" s="24"/>
    </row>
    <row r="76" spans="4:5" x14ac:dyDescent="0.3">
      <c r="D76" s="24"/>
      <c r="E76" s="24"/>
    </row>
    <row r="77" spans="4:5" x14ac:dyDescent="0.3">
      <c r="D77" s="24"/>
      <c r="E77" s="24"/>
    </row>
    <row r="78" spans="4:5" x14ac:dyDescent="0.3">
      <c r="D78" s="24"/>
      <c r="E78" s="24"/>
    </row>
    <row r="79" spans="4:5" x14ac:dyDescent="0.3">
      <c r="D79" s="24"/>
      <c r="E79" s="24"/>
    </row>
    <row r="80" spans="4:5" x14ac:dyDescent="0.3">
      <c r="D80" s="24"/>
      <c r="E80" s="24"/>
    </row>
    <row r="81" spans="4:5" x14ac:dyDescent="0.3">
      <c r="D81" s="24"/>
      <c r="E81" s="24"/>
    </row>
    <row r="82" spans="4:5" x14ac:dyDescent="0.3">
      <c r="D82" s="24"/>
      <c r="E82" s="24"/>
    </row>
    <row r="83" spans="4:5" x14ac:dyDescent="0.3">
      <c r="D83" s="24"/>
      <c r="E83" s="24"/>
    </row>
    <row r="84" spans="4:5" x14ac:dyDescent="0.3">
      <c r="D84" s="24"/>
      <c r="E84" s="24"/>
    </row>
    <row r="85" spans="4:5" x14ac:dyDescent="0.3">
      <c r="D85" s="24"/>
      <c r="E85" s="24"/>
    </row>
    <row r="86" spans="4:5" x14ac:dyDescent="0.3">
      <c r="D86" s="24"/>
      <c r="E86" s="24"/>
    </row>
    <row r="87" spans="4:5" x14ac:dyDescent="0.3">
      <c r="D87" s="24"/>
      <c r="E87" s="24"/>
    </row>
    <row r="88" spans="4:5" x14ac:dyDescent="0.3">
      <c r="D88" s="24"/>
      <c r="E88" s="24"/>
    </row>
    <row r="89" spans="4:5" x14ac:dyDescent="0.3">
      <c r="D89" s="24"/>
      <c r="E89" s="24"/>
    </row>
    <row r="90" spans="4:5" x14ac:dyDescent="0.3">
      <c r="D90" s="24"/>
      <c r="E90" s="24"/>
    </row>
    <row r="91" spans="4:5" x14ac:dyDescent="0.3">
      <c r="D91" s="24"/>
      <c r="E91" s="24"/>
    </row>
    <row r="92" spans="4:5" x14ac:dyDescent="0.3">
      <c r="D92" s="24"/>
      <c r="E92" s="24"/>
    </row>
    <row r="93" spans="4:5" x14ac:dyDescent="0.3">
      <c r="D93" s="24"/>
      <c r="E93" s="24"/>
    </row>
    <row r="94" spans="4:5" x14ac:dyDescent="0.3">
      <c r="D94" s="24"/>
      <c r="E94" s="24"/>
    </row>
    <row r="95" spans="4:5" x14ac:dyDescent="0.3">
      <c r="D95" s="24"/>
      <c r="E95" s="24"/>
    </row>
    <row r="96" spans="4:5" x14ac:dyDescent="0.3">
      <c r="D96" s="24"/>
      <c r="E96" s="24"/>
    </row>
    <row r="97" spans="4:5" x14ac:dyDescent="0.3">
      <c r="D97" s="24"/>
      <c r="E97" s="24"/>
    </row>
    <row r="98" spans="4:5" x14ac:dyDescent="0.3">
      <c r="D98" s="24"/>
      <c r="E98" s="24"/>
    </row>
    <row r="99" spans="4:5" x14ac:dyDescent="0.3">
      <c r="D99" s="24"/>
      <c r="E99" s="24"/>
    </row>
    <row r="100" spans="4:5" x14ac:dyDescent="0.3">
      <c r="D100" s="24"/>
      <c r="E100" s="24"/>
    </row>
    <row r="101" spans="4:5" x14ac:dyDescent="0.3">
      <c r="D101" s="24"/>
      <c r="E101" s="24"/>
    </row>
    <row r="102" spans="4:5" x14ac:dyDescent="0.3">
      <c r="D102" s="24"/>
      <c r="E102" s="24"/>
    </row>
    <row r="103" spans="4:5" x14ac:dyDescent="0.3">
      <c r="D103" s="24"/>
      <c r="E103" s="24"/>
    </row>
    <row r="104" spans="4:5" x14ac:dyDescent="0.3">
      <c r="D104" s="24"/>
      <c r="E104" s="24"/>
    </row>
    <row r="105" spans="4:5" x14ac:dyDescent="0.3">
      <c r="D105" s="24"/>
      <c r="E105" s="24"/>
    </row>
    <row r="106" spans="4:5" x14ac:dyDescent="0.3">
      <c r="D106" s="24"/>
      <c r="E106" s="24"/>
    </row>
    <row r="107" spans="4:5" x14ac:dyDescent="0.3">
      <c r="D107" s="24"/>
      <c r="E107" s="24"/>
    </row>
    <row r="108" spans="4:5" x14ac:dyDescent="0.3">
      <c r="D108" s="24"/>
      <c r="E108" s="24"/>
    </row>
    <row r="109" spans="4:5" x14ac:dyDescent="0.3">
      <c r="D109" s="24"/>
      <c r="E109" s="24"/>
    </row>
    <row r="110" spans="4:5" x14ac:dyDescent="0.3">
      <c r="D110" s="24"/>
      <c r="E110" s="24"/>
    </row>
    <row r="111" spans="4:5" x14ac:dyDescent="0.3">
      <c r="D111" s="24"/>
      <c r="E111" s="24"/>
    </row>
    <row r="112" spans="4:5" x14ac:dyDescent="0.3">
      <c r="D112" s="24"/>
      <c r="E112" s="24"/>
    </row>
    <row r="113" spans="4:5" x14ac:dyDescent="0.3">
      <c r="D113" s="24"/>
      <c r="E113" s="24"/>
    </row>
    <row r="114" spans="4:5" x14ac:dyDescent="0.3">
      <c r="D114" s="24"/>
      <c r="E114" s="24"/>
    </row>
    <row r="115" spans="4:5" x14ac:dyDescent="0.3">
      <c r="D115" s="24"/>
      <c r="E115" s="24"/>
    </row>
    <row r="116" spans="4:5" x14ac:dyDescent="0.3">
      <c r="D116" s="24"/>
      <c r="E116" s="24"/>
    </row>
    <row r="117" spans="4:5" x14ac:dyDescent="0.3">
      <c r="D117" s="24"/>
      <c r="E117" s="24"/>
    </row>
    <row r="118" spans="4:5" x14ac:dyDescent="0.3">
      <c r="D118" s="24"/>
      <c r="E118" s="24"/>
    </row>
    <row r="119" spans="4:5" x14ac:dyDescent="0.3">
      <c r="D119" s="24"/>
      <c r="E119" s="24"/>
    </row>
    <row r="120" spans="4:5" x14ac:dyDescent="0.3">
      <c r="D120" s="24"/>
      <c r="E120" s="24"/>
    </row>
    <row r="121" spans="4:5" x14ac:dyDescent="0.3">
      <c r="D121" s="24"/>
      <c r="E121" s="24"/>
    </row>
    <row r="122" spans="4:5" x14ac:dyDescent="0.3">
      <c r="D122" s="24"/>
      <c r="E122" s="24"/>
    </row>
    <row r="123" spans="4:5" x14ac:dyDescent="0.3">
      <c r="D123" s="24"/>
      <c r="E123" s="24"/>
    </row>
    <row r="124" spans="4:5" x14ac:dyDescent="0.3">
      <c r="D124" s="24"/>
      <c r="E124" s="24"/>
    </row>
    <row r="125" spans="4:5" x14ac:dyDescent="0.3">
      <c r="D125" s="24"/>
      <c r="E125" s="24"/>
    </row>
    <row r="126" spans="4:5" x14ac:dyDescent="0.3">
      <c r="D126" s="24"/>
      <c r="E126" s="24"/>
    </row>
    <row r="127" spans="4:5" x14ac:dyDescent="0.3">
      <c r="D127" s="24"/>
      <c r="E127" s="24"/>
    </row>
    <row r="128" spans="4:5" x14ac:dyDescent="0.3">
      <c r="D128" s="24"/>
      <c r="E128" s="24"/>
    </row>
    <row r="129" spans="4:5" x14ac:dyDescent="0.3">
      <c r="D129" s="24"/>
      <c r="E129" s="24"/>
    </row>
    <row r="130" spans="4:5" x14ac:dyDescent="0.3">
      <c r="D130" s="24"/>
      <c r="E130" s="24"/>
    </row>
    <row r="131" spans="4:5" x14ac:dyDescent="0.3">
      <c r="D131" s="24"/>
      <c r="E131" s="24"/>
    </row>
    <row r="132" spans="4:5" x14ac:dyDescent="0.3">
      <c r="D132" s="24"/>
      <c r="E132" s="24"/>
    </row>
    <row r="133" spans="4:5" x14ac:dyDescent="0.3">
      <c r="D133" s="24"/>
      <c r="E133" s="24"/>
    </row>
    <row r="134" spans="4:5" x14ac:dyDescent="0.3">
      <c r="D134" s="24"/>
      <c r="E134" s="24"/>
    </row>
    <row r="135" spans="4:5" x14ac:dyDescent="0.3">
      <c r="D135" s="24"/>
      <c r="E135" s="24"/>
    </row>
    <row r="136" spans="4:5" x14ac:dyDescent="0.3">
      <c r="D136" s="24"/>
      <c r="E136" s="24"/>
    </row>
    <row r="137" spans="4:5" x14ac:dyDescent="0.3">
      <c r="D137" s="24"/>
      <c r="E137" s="24"/>
    </row>
    <row r="138" spans="4:5" x14ac:dyDescent="0.3">
      <c r="D138" s="24"/>
      <c r="E138" s="24"/>
    </row>
    <row r="139" spans="4:5" x14ac:dyDescent="0.3">
      <c r="D139" s="24"/>
      <c r="E139" s="24"/>
    </row>
    <row r="140" spans="4:5" x14ac:dyDescent="0.3">
      <c r="D140" s="24"/>
      <c r="E140" s="24"/>
    </row>
    <row r="141" spans="4:5" x14ac:dyDescent="0.3">
      <c r="D141" s="24"/>
      <c r="E141" s="24"/>
    </row>
    <row r="142" spans="4:5" x14ac:dyDescent="0.3">
      <c r="D142" s="24"/>
      <c r="E142" s="24"/>
    </row>
    <row r="143" spans="4:5" x14ac:dyDescent="0.3">
      <c r="D143" s="24"/>
      <c r="E143" s="24"/>
    </row>
    <row r="144" spans="4:5" x14ac:dyDescent="0.3">
      <c r="D144" s="24"/>
      <c r="E144" s="24"/>
    </row>
    <row r="145" spans="4:5" x14ac:dyDescent="0.3">
      <c r="D145" s="24"/>
      <c r="E145" s="24"/>
    </row>
    <row r="146" spans="4:5" x14ac:dyDescent="0.3">
      <c r="D146" s="24"/>
      <c r="E146" s="24"/>
    </row>
    <row r="147" spans="4:5" x14ac:dyDescent="0.3">
      <c r="D147" s="24"/>
      <c r="E147" s="24"/>
    </row>
    <row r="148" spans="4:5" x14ac:dyDescent="0.3">
      <c r="D148" s="24"/>
      <c r="E148" s="24"/>
    </row>
    <row r="149" spans="4:5" x14ac:dyDescent="0.3">
      <c r="D149" s="24"/>
      <c r="E149" s="24"/>
    </row>
    <row r="150" spans="4:5" x14ac:dyDescent="0.3">
      <c r="D150" s="24"/>
      <c r="E150" s="24"/>
    </row>
    <row r="151" spans="4:5" x14ac:dyDescent="0.3">
      <c r="D151" s="24"/>
      <c r="E151" s="24"/>
    </row>
    <row r="152" spans="4:5" x14ac:dyDescent="0.3">
      <c r="D152" s="24"/>
      <c r="E152" s="24"/>
    </row>
    <row r="153" spans="4:5" x14ac:dyDescent="0.3">
      <c r="D153" s="24"/>
      <c r="E153" s="24"/>
    </row>
    <row r="154" spans="4:5" x14ac:dyDescent="0.3">
      <c r="D154" s="24"/>
      <c r="E154" s="24"/>
    </row>
    <row r="155" spans="4:5" x14ac:dyDescent="0.3">
      <c r="D155" s="24"/>
      <c r="E155" s="24"/>
    </row>
    <row r="156" spans="4:5" x14ac:dyDescent="0.3">
      <c r="D156" s="24"/>
      <c r="E156" s="24"/>
    </row>
    <row r="157" spans="4:5" x14ac:dyDescent="0.3">
      <c r="D157" s="24"/>
      <c r="E157" s="24"/>
    </row>
    <row r="158" spans="4:5" x14ac:dyDescent="0.3">
      <c r="D158" s="24"/>
      <c r="E158" s="24"/>
    </row>
    <row r="159" spans="4:5" x14ac:dyDescent="0.3">
      <c r="D159" s="24"/>
      <c r="E159" s="24"/>
    </row>
    <row r="160" spans="4:5" x14ac:dyDescent="0.3">
      <c r="D160" s="24"/>
      <c r="E160" s="24"/>
    </row>
    <row r="161" spans="4:5" x14ac:dyDescent="0.3">
      <c r="D161" s="24"/>
      <c r="E161" s="24"/>
    </row>
    <row r="162" spans="4:5" x14ac:dyDescent="0.3">
      <c r="E162" s="101"/>
    </row>
    <row r="163" spans="4:5" x14ac:dyDescent="0.3">
      <c r="E163" s="101"/>
    </row>
    <row r="164" spans="4:5" x14ac:dyDescent="0.3">
      <c r="E164" s="101"/>
    </row>
    <row r="165" spans="4:5" x14ac:dyDescent="0.3">
      <c r="E165" s="101"/>
    </row>
    <row r="166" spans="4:5" x14ac:dyDescent="0.3">
      <c r="E166" s="101"/>
    </row>
    <row r="167" spans="4:5" x14ac:dyDescent="0.3">
      <c r="E167" s="101"/>
    </row>
    <row r="168" spans="4:5" x14ac:dyDescent="0.3">
      <c r="E168" s="101"/>
    </row>
    <row r="169" spans="4:5" x14ac:dyDescent="0.3">
      <c r="E169" s="101"/>
    </row>
    <row r="170" spans="4:5" x14ac:dyDescent="0.3">
      <c r="E170" s="101"/>
    </row>
    <row r="171" spans="4:5" x14ac:dyDescent="0.3">
      <c r="E171" s="101"/>
    </row>
    <row r="172" spans="4:5" x14ac:dyDescent="0.3">
      <c r="E172" s="101"/>
    </row>
    <row r="173" spans="4:5" x14ac:dyDescent="0.3">
      <c r="E173" s="101"/>
    </row>
    <row r="174" spans="4:5" x14ac:dyDescent="0.3">
      <c r="E174" s="101"/>
    </row>
    <row r="175" spans="4:5" x14ac:dyDescent="0.3">
      <c r="E175" s="101"/>
    </row>
    <row r="176" spans="4:5" x14ac:dyDescent="0.3">
      <c r="E176" s="101"/>
    </row>
    <row r="177" spans="5:5" x14ac:dyDescent="0.3">
      <c r="E177" s="101"/>
    </row>
    <row r="178" spans="5:5" x14ac:dyDescent="0.3">
      <c r="E178" s="101"/>
    </row>
    <row r="179" spans="5:5" x14ac:dyDescent="0.3">
      <c r="E179" s="101"/>
    </row>
    <row r="180" spans="5:5" x14ac:dyDescent="0.3">
      <c r="E180" s="101"/>
    </row>
    <row r="181" spans="5:5" x14ac:dyDescent="0.3">
      <c r="E181" s="101"/>
    </row>
    <row r="182" spans="5:5" x14ac:dyDescent="0.3">
      <c r="E182" s="101"/>
    </row>
    <row r="183" spans="5:5" x14ac:dyDescent="0.3">
      <c r="E183" s="101"/>
    </row>
    <row r="184" spans="5:5" x14ac:dyDescent="0.3">
      <c r="E184" s="101"/>
    </row>
    <row r="185" spans="5:5" x14ac:dyDescent="0.3">
      <c r="E185" s="101"/>
    </row>
    <row r="186" spans="5:5" x14ac:dyDescent="0.3">
      <c r="E186" s="101"/>
    </row>
    <row r="187" spans="5:5" x14ac:dyDescent="0.3">
      <c r="E187" s="101"/>
    </row>
    <row r="188" spans="5:5" x14ac:dyDescent="0.3">
      <c r="E188" s="101"/>
    </row>
    <row r="189" spans="5:5" x14ac:dyDescent="0.3">
      <c r="E189" s="101"/>
    </row>
    <row r="190" spans="5:5" x14ac:dyDescent="0.3">
      <c r="E190" s="101"/>
    </row>
    <row r="191" spans="5:5" x14ac:dyDescent="0.3">
      <c r="E191" s="101"/>
    </row>
    <row r="192" spans="5:5" x14ac:dyDescent="0.3">
      <c r="E192" s="101"/>
    </row>
    <row r="193" spans="5:5" x14ac:dyDescent="0.3">
      <c r="E193" s="101"/>
    </row>
    <row r="194" spans="5:5" x14ac:dyDescent="0.3">
      <c r="E194" s="101"/>
    </row>
    <row r="195" spans="5:5" x14ac:dyDescent="0.3">
      <c r="E195" s="101"/>
    </row>
    <row r="196" spans="5:5" x14ac:dyDescent="0.3">
      <c r="E196" s="101"/>
    </row>
    <row r="197" spans="5:5" x14ac:dyDescent="0.3">
      <c r="E197" s="101"/>
    </row>
    <row r="198" spans="5:5" x14ac:dyDescent="0.3">
      <c r="E198" s="101"/>
    </row>
    <row r="199" spans="5:5" x14ac:dyDescent="0.3">
      <c r="E199" s="101"/>
    </row>
    <row r="200" spans="5:5" x14ac:dyDescent="0.3">
      <c r="E200" s="101"/>
    </row>
    <row r="201" spans="5:5" x14ac:dyDescent="0.3">
      <c r="E201" s="101"/>
    </row>
    <row r="202" spans="5:5" x14ac:dyDescent="0.3">
      <c r="E202" s="101"/>
    </row>
    <row r="203" spans="5:5" x14ac:dyDescent="0.3">
      <c r="E203" s="101"/>
    </row>
    <row r="204" spans="5:5" x14ac:dyDescent="0.3">
      <c r="E204" s="101"/>
    </row>
    <row r="205" spans="5:5" x14ac:dyDescent="0.3">
      <c r="E205" s="101"/>
    </row>
    <row r="206" spans="5:5" x14ac:dyDescent="0.3">
      <c r="E206" s="101"/>
    </row>
    <row r="207" spans="5:5" x14ac:dyDescent="0.3">
      <c r="E207" s="101"/>
    </row>
    <row r="208" spans="5:5" x14ac:dyDescent="0.3">
      <c r="E208" s="101"/>
    </row>
    <row r="209" spans="5:5" x14ac:dyDescent="0.3">
      <c r="E209" s="101"/>
    </row>
    <row r="210" spans="5:5" x14ac:dyDescent="0.3">
      <c r="E210" s="101"/>
    </row>
    <row r="211" spans="5:5" x14ac:dyDescent="0.3">
      <c r="E211" s="101"/>
    </row>
    <row r="212" spans="5:5" x14ac:dyDescent="0.3">
      <c r="E212" s="101"/>
    </row>
    <row r="213" spans="5:5" x14ac:dyDescent="0.3">
      <c r="E213" s="101"/>
    </row>
    <row r="214" spans="5:5" x14ac:dyDescent="0.3">
      <c r="E214" s="101"/>
    </row>
    <row r="215" spans="5:5" x14ac:dyDescent="0.3">
      <c r="E215" s="101"/>
    </row>
    <row r="216" spans="5:5" x14ac:dyDescent="0.3">
      <c r="E216" s="101"/>
    </row>
    <row r="217" spans="5:5" x14ac:dyDescent="0.3">
      <c r="E217" s="101"/>
    </row>
    <row r="218" spans="5:5" x14ac:dyDescent="0.3">
      <c r="E218" s="101"/>
    </row>
    <row r="219" spans="5:5" x14ac:dyDescent="0.3">
      <c r="E219" s="101"/>
    </row>
    <row r="220" spans="5:5" x14ac:dyDescent="0.3">
      <c r="E220" s="101"/>
    </row>
    <row r="221" spans="5:5" x14ac:dyDescent="0.3">
      <c r="E221" s="101"/>
    </row>
    <row r="222" spans="5:5" x14ac:dyDescent="0.3">
      <c r="E222" s="101"/>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EF8CD-3889-443D-93FC-334CE7D2DC12}">
  <sheetPr>
    <tabColor rgb="FF00B050"/>
  </sheetPr>
  <dimension ref="A1:N222"/>
  <sheetViews>
    <sheetView topLeftCell="C4" zoomScale="55" zoomScaleNormal="55" workbookViewId="0">
      <selection activeCell="D5" sqref="D5"/>
    </sheetView>
  </sheetViews>
  <sheetFormatPr baseColWidth="10" defaultRowHeight="14.4" x14ac:dyDescent="0.3"/>
  <cols>
    <col min="1" max="1" width="35" customWidth="1"/>
    <col min="2" max="2" width="28.44140625" customWidth="1"/>
    <col min="3" max="3" width="26.109375" customWidth="1"/>
    <col min="4" max="4" width="67" style="101" customWidth="1"/>
    <col min="5" max="6" width="66.6640625" customWidth="1"/>
    <col min="7" max="7" width="67" style="101" customWidth="1"/>
    <col min="8" max="8" width="94.5546875" customWidth="1"/>
  </cols>
  <sheetData>
    <row r="1" spans="1:14" ht="51.75" customHeight="1" x14ac:dyDescent="0.3">
      <c r="A1" s="189" t="s">
        <v>409</v>
      </c>
      <c r="B1" s="349" t="s">
        <v>787</v>
      </c>
      <c r="C1" s="101"/>
      <c r="D1" s="169" t="s">
        <v>947</v>
      </c>
      <c r="E1" s="169" t="s">
        <v>947</v>
      </c>
      <c r="F1" s="169" t="s">
        <v>947</v>
      </c>
      <c r="G1" s="169" t="s">
        <v>947</v>
      </c>
    </row>
    <row r="2" spans="1:14" x14ac:dyDescent="0.3">
      <c r="A2" s="374"/>
      <c r="B2" t="s">
        <v>790</v>
      </c>
      <c r="C2" s="101"/>
      <c r="D2" s="256" t="str">
        <f>MID(D10,1,9)</f>
        <v>512931000</v>
      </c>
      <c r="E2" s="256" t="str">
        <f>MID(E10,1,9)</f>
        <v>580310000</v>
      </c>
      <c r="F2" s="256" t="str">
        <f>MID(F10,1,9)</f>
        <v>580310000</v>
      </c>
      <c r="G2" s="256" t="str">
        <f>MID(G10,1,9)</f>
        <v>512391000</v>
      </c>
    </row>
    <row r="3" spans="1:14" ht="14.25" customHeight="1" x14ac:dyDescent="0.3">
      <c r="A3" s="374"/>
      <c r="C3" s="101"/>
      <c r="D3" s="128" t="s">
        <v>788</v>
      </c>
      <c r="E3" s="128" t="s">
        <v>862</v>
      </c>
      <c r="F3" s="128" t="s">
        <v>862</v>
      </c>
      <c r="G3" s="127" t="s">
        <v>861</v>
      </c>
      <c r="H3" t="str">
        <f>D3&amp;" - " &amp; D2&amp;" au "&amp;IF(D17="C","crédit","débit")</f>
        <v>Compte de règlement BNPP - 512931000 au crédit</v>
      </c>
      <c r="I3" t="str">
        <f>E3&amp;" - " &amp; E2&amp;" au "&amp;IF(E17="C","crédit","débit")</f>
        <v>Virement interne EP - 580310000 au débit</v>
      </c>
      <c r="J3" t="str">
        <f>F3&amp;" - " &amp; F2&amp;" au "&amp;IF(F17="C","crédit","débit")</f>
        <v>Virement interne EP - 580310000 au crédit</v>
      </c>
      <c r="K3" t="str">
        <f>G3&amp;" - " &amp; G2&amp;" au "&amp;IF(G17="C","crédit","débit")</f>
        <v>Compte de règlement ARKEA - 512391000 au débit</v>
      </c>
    </row>
    <row r="4" spans="1:14" ht="14.25" customHeight="1" x14ac:dyDescent="0.3">
      <c r="A4" s="374"/>
      <c r="C4" s="24" t="s">
        <v>221</v>
      </c>
      <c r="D4" s="377" t="s">
        <v>945</v>
      </c>
      <c r="E4" s="129">
        <v>1</v>
      </c>
      <c r="F4" s="129">
        <v>1</v>
      </c>
      <c r="G4" s="377" t="s">
        <v>945</v>
      </c>
    </row>
    <row r="5" spans="1:14" ht="230.4" x14ac:dyDescent="0.3">
      <c r="A5" s="374" t="s">
        <v>251</v>
      </c>
      <c r="B5" s="96"/>
      <c r="C5" s="172"/>
      <c r="D5" s="373" t="s">
        <v>946</v>
      </c>
      <c r="E5" s="350" t="s">
        <v>855</v>
      </c>
      <c r="F5" s="350" t="s">
        <v>347</v>
      </c>
      <c r="G5" s="129" t="s">
        <v>402</v>
      </c>
      <c r="H5" s="94"/>
      <c r="K5" t="s">
        <v>917</v>
      </c>
      <c r="L5" t="s">
        <v>918</v>
      </c>
      <c r="M5" t="s">
        <v>919</v>
      </c>
      <c r="N5" t="s">
        <v>920</v>
      </c>
    </row>
    <row r="6" spans="1:14" x14ac:dyDescent="0.3">
      <c r="A6" s="374"/>
      <c r="D6" s="148" t="s">
        <v>212</v>
      </c>
      <c r="E6" s="148" t="s">
        <v>212</v>
      </c>
      <c r="F6" s="148" t="s">
        <v>212</v>
      </c>
      <c r="G6" s="148" t="s">
        <v>212</v>
      </c>
    </row>
    <row r="7" spans="1:14" x14ac:dyDescent="0.3">
      <c r="A7" s="103" t="s">
        <v>182</v>
      </c>
      <c r="B7" s="104"/>
      <c r="C7" s="105">
        <v>3</v>
      </c>
      <c r="D7" s="171" t="s">
        <v>822</v>
      </c>
      <c r="E7" s="171" t="s">
        <v>822</v>
      </c>
      <c r="F7" s="171" t="s">
        <v>132</v>
      </c>
      <c r="G7" s="171" t="s">
        <v>132</v>
      </c>
      <c r="K7" t="s">
        <v>917</v>
      </c>
    </row>
    <row r="8" spans="1:14" ht="43.2" x14ac:dyDescent="0.3">
      <c r="A8" s="103" t="s">
        <v>183</v>
      </c>
      <c r="B8" s="104" t="s">
        <v>89</v>
      </c>
      <c r="C8" s="105">
        <v>8</v>
      </c>
      <c r="D8" s="108" t="s">
        <v>857</v>
      </c>
      <c r="E8" s="108" t="s">
        <v>417</v>
      </c>
      <c r="F8" s="108" t="s">
        <v>417</v>
      </c>
      <c r="G8" s="108" t="s">
        <v>854</v>
      </c>
      <c r="K8" t="s">
        <v>918</v>
      </c>
    </row>
    <row r="9" spans="1:14" x14ac:dyDescent="0.3">
      <c r="A9" s="103" t="s">
        <v>184</v>
      </c>
      <c r="B9" s="104"/>
      <c r="C9" s="105">
        <v>2</v>
      </c>
      <c r="D9" s="119" t="s">
        <v>50</v>
      </c>
      <c r="E9" s="119" t="s">
        <v>50</v>
      </c>
      <c r="F9" s="119" t="s">
        <v>50</v>
      </c>
      <c r="G9" s="119" t="s">
        <v>50</v>
      </c>
      <c r="K9" t="s">
        <v>919</v>
      </c>
    </row>
    <row r="10" spans="1:14" ht="37.5" customHeight="1" x14ac:dyDescent="0.3">
      <c r="A10" s="103" t="s">
        <v>185</v>
      </c>
      <c r="B10" s="104" t="s">
        <v>49</v>
      </c>
      <c r="C10" s="105">
        <v>17</v>
      </c>
      <c r="D10" s="120" t="s">
        <v>820</v>
      </c>
      <c r="E10" s="120" t="s">
        <v>346</v>
      </c>
      <c r="F10" s="120" t="s">
        <v>346</v>
      </c>
      <c r="G10" s="120" t="s">
        <v>215</v>
      </c>
      <c r="H10" s="368"/>
      <c r="K10" t="s">
        <v>920</v>
      </c>
    </row>
    <row r="11" spans="1:14" ht="28.8" x14ac:dyDescent="0.3">
      <c r="A11" s="103" t="s">
        <v>186</v>
      </c>
      <c r="B11" s="104" t="s">
        <v>46</v>
      </c>
      <c r="C11" s="105">
        <v>1</v>
      </c>
      <c r="D11" s="118" t="s">
        <v>204</v>
      </c>
      <c r="E11" s="118" t="s">
        <v>204</v>
      </c>
      <c r="F11" s="118" t="s">
        <v>204</v>
      </c>
      <c r="G11" s="118" t="s">
        <v>204</v>
      </c>
    </row>
    <row r="12" spans="1:14" x14ac:dyDescent="0.3">
      <c r="A12" s="103" t="s">
        <v>187</v>
      </c>
      <c r="B12" s="117"/>
      <c r="C12" s="105">
        <v>17</v>
      </c>
      <c r="D12" s="118" t="s">
        <v>206</v>
      </c>
      <c r="E12" s="118" t="s">
        <v>206</v>
      </c>
      <c r="F12" s="118" t="s">
        <v>206</v>
      </c>
      <c r="G12" s="118" t="s">
        <v>206</v>
      </c>
    </row>
    <row r="13" spans="1:14" ht="51.75" customHeight="1" x14ac:dyDescent="0.3">
      <c r="A13" s="103" t="s">
        <v>188</v>
      </c>
      <c r="B13" s="117"/>
      <c r="C13" s="105">
        <v>35</v>
      </c>
      <c r="D13" s="112" t="s">
        <v>863</v>
      </c>
      <c r="E13" s="112" t="s">
        <v>411</v>
      </c>
      <c r="F13" s="112" t="s">
        <v>411</v>
      </c>
      <c r="G13" s="112" t="s">
        <v>411</v>
      </c>
    </row>
    <row r="14" spans="1:14" ht="102" customHeight="1" x14ac:dyDescent="0.3">
      <c r="A14" s="103" t="s">
        <v>189</v>
      </c>
      <c r="B14" s="104" t="s">
        <v>117</v>
      </c>
      <c r="C14" s="105">
        <v>35</v>
      </c>
      <c r="D14" s="112" t="s">
        <v>856</v>
      </c>
      <c r="E14" s="112" t="s">
        <v>921</v>
      </c>
      <c r="F14" s="112" t="s">
        <v>921</v>
      </c>
      <c r="G14" s="112" t="s">
        <v>371</v>
      </c>
    </row>
    <row r="15" spans="1:14" x14ac:dyDescent="0.3">
      <c r="A15" s="103" t="s">
        <v>190</v>
      </c>
      <c r="B15" s="104" t="s">
        <v>47</v>
      </c>
      <c r="C15" s="105">
        <v>3</v>
      </c>
      <c r="D15" s="118" t="s">
        <v>517</v>
      </c>
      <c r="E15" s="118" t="s">
        <v>205</v>
      </c>
      <c r="F15" s="118" t="s">
        <v>205</v>
      </c>
      <c r="G15" s="118" t="s">
        <v>517</v>
      </c>
    </row>
    <row r="16" spans="1:14" x14ac:dyDescent="0.3">
      <c r="A16" s="103" t="s">
        <v>191</v>
      </c>
      <c r="B16" s="104" t="s">
        <v>48</v>
      </c>
      <c r="C16" s="105">
        <v>8</v>
      </c>
      <c r="D16" s="118" t="s">
        <v>207</v>
      </c>
      <c r="E16" s="118" t="s">
        <v>207</v>
      </c>
      <c r="F16" s="118" t="s">
        <v>207</v>
      </c>
      <c r="G16" s="118" t="s">
        <v>207</v>
      </c>
    </row>
    <row r="17" spans="1:7" x14ac:dyDescent="0.3">
      <c r="A17" s="103" t="s">
        <v>192</v>
      </c>
      <c r="B17" s="117"/>
      <c r="C17" s="105">
        <v>1</v>
      </c>
      <c r="D17" s="150" t="s">
        <v>52</v>
      </c>
      <c r="E17" s="150" t="s">
        <v>63</v>
      </c>
      <c r="F17" s="150" t="s">
        <v>52</v>
      </c>
      <c r="G17" s="150" t="s">
        <v>63</v>
      </c>
    </row>
    <row r="18" spans="1:7" ht="78" customHeight="1" x14ac:dyDescent="0.3">
      <c r="A18" s="103" t="s">
        <v>193</v>
      </c>
      <c r="B18" s="113" t="s">
        <v>103</v>
      </c>
      <c r="C18" s="105">
        <v>20</v>
      </c>
      <c r="D18" s="115" t="s">
        <v>859</v>
      </c>
      <c r="E18" s="115" t="s">
        <v>860</v>
      </c>
      <c r="F18" s="115" t="s">
        <v>361</v>
      </c>
      <c r="G18" s="115" t="s">
        <v>372</v>
      </c>
    </row>
    <row r="19" spans="1:7" x14ac:dyDescent="0.3">
      <c r="A19" s="103" t="s">
        <v>194</v>
      </c>
      <c r="B19" s="117"/>
      <c r="C19" s="105">
        <v>1</v>
      </c>
      <c r="D19" s="121" t="s">
        <v>53</v>
      </c>
      <c r="E19" s="121" t="s">
        <v>53</v>
      </c>
      <c r="F19" s="121" t="s">
        <v>53</v>
      </c>
      <c r="G19" s="121" t="s">
        <v>53</v>
      </c>
    </row>
    <row r="20" spans="1:7" ht="87" customHeight="1" x14ac:dyDescent="0.3">
      <c r="A20" s="103" t="s">
        <v>195</v>
      </c>
      <c r="B20" s="104" t="s">
        <v>104</v>
      </c>
      <c r="C20" s="105">
        <v>8</v>
      </c>
      <c r="D20" s="112" t="s">
        <v>858</v>
      </c>
      <c r="E20" s="112" t="s">
        <v>369</v>
      </c>
      <c r="F20" s="112" t="s">
        <v>858</v>
      </c>
      <c r="G20" s="112" t="s">
        <v>398</v>
      </c>
    </row>
    <row r="21" spans="1:7" x14ac:dyDescent="0.3">
      <c r="A21" s="103" t="s">
        <v>196</v>
      </c>
      <c r="B21" s="117"/>
      <c r="C21" s="105">
        <v>3</v>
      </c>
      <c r="D21" s="118" t="s">
        <v>54</v>
      </c>
      <c r="E21" s="118" t="s">
        <v>54</v>
      </c>
      <c r="F21" s="118" t="s">
        <v>54</v>
      </c>
      <c r="G21" s="118" t="s">
        <v>54</v>
      </c>
    </row>
    <row r="22" spans="1:7" x14ac:dyDescent="0.3">
      <c r="A22" s="103" t="s">
        <v>197</v>
      </c>
      <c r="B22" s="117"/>
      <c r="C22" s="105">
        <v>10</v>
      </c>
      <c r="D22" s="118" t="s">
        <v>208</v>
      </c>
      <c r="E22" s="118" t="s">
        <v>208</v>
      </c>
      <c r="F22" s="118" t="s">
        <v>208</v>
      </c>
      <c r="G22" s="118" t="s">
        <v>208</v>
      </c>
    </row>
    <row r="23" spans="1:7" x14ac:dyDescent="0.3">
      <c r="A23" s="103" t="s">
        <v>198</v>
      </c>
      <c r="B23" s="117"/>
      <c r="C23" s="105">
        <v>3</v>
      </c>
      <c r="D23" s="122" t="s">
        <v>55</v>
      </c>
      <c r="E23" s="122" t="s">
        <v>55</v>
      </c>
      <c r="F23" s="122" t="s">
        <v>55</v>
      </c>
      <c r="G23" s="122" t="s">
        <v>55</v>
      </c>
    </row>
    <row r="24" spans="1:7" x14ac:dyDescent="0.3">
      <c r="A24" s="103" t="s">
        <v>199</v>
      </c>
      <c r="B24" s="104" t="s">
        <v>48</v>
      </c>
      <c r="C24" s="105">
        <v>40</v>
      </c>
      <c r="D24" s="118" t="s">
        <v>209</v>
      </c>
      <c r="E24" s="118" t="s">
        <v>209</v>
      </c>
      <c r="F24" s="118" t="s">
        <v>209</v>
      </c>
      <c r="G24" s="118" t="s">
        <v>209</v>
      </c>
    </row>
    <row r="25" spans="1:7" x14ac:dyDescent="0.3">
      <c r="A25" s="103" t="s">
        <v>200</v>
      </c>
      <c r="B25" s="117"/>
      <c r="C25" s="105">
        <v>3</v>
      </c>
      <c r="D25" s="123" t="s">
        <v>64</v>
      </c>
      <c r="E25" s="123" t="s">
        <v>64</v>
      </c>
      <c r="F25" s="123" t="s">
        <v>64</v>
      </c>
      <c r="G25" s="123" t="s">
        <v>64</v>
      </c>
    </row>
    <row r="26" spans="1:7" x14ac:dyDescent="0.3">
      <c r="A26" s="103" t="s">
        <v>201</v>
      </c>
      <c r="B26" s="117"/>
      <c r="C26" s="105">
        <v>2</v>
      </c>
      <c r="D26" s="118" t="s">
        <v>499</v>
      </c>
      <c r="E26" s="118" t="s">
        <v>499</v>
      </c>
      <c r="F26" s="118" t="s">
        <v>499</v>
      </c>
      <c r="G26" s="118" t="s">
        <v>499</v>
      </c>
    </row>
    <row r="27" spans="1:7" x14ac:dyDescent="0.3">
      <c r="A27" s="103" t="s">
        <v>202</v>
      </c>
      <c r="B27" s="117"/>
      <c r="C27" s="105">
        <v>2</v>
      </c>
      <c r="D27" s="118" t="s">
        <v>211</v>
      </c>
      <c r="E27" s="118" t="s">
        <v>211</v>
      </c>
      <c r="F27" s="118" t="s">
        <v>211</v>
      </c>
      <c r="G27" s="118" t="s">
        <v>211</v>
      </c>
    </row>
    <row r="28" spans="1:7" x14ac:dyDescent="0.3">
      <c r="A28" s="103" t="s">
        <v>197</v>
      </c>
      <c r="B28" s="117"/>
      <c r="C28" s="105">
        <v>35</v>
      </c>
      <c r="D28" s="118" t="s">
        <v>210</v>
      </c>
      <c r="E28" s="118" t="s">
        <v>210</v>
      </c>
      <c r="F28" s="118" t="s">
        <v>210</v>
      </c>
      <c r="G28" s="118" t="s">
        <v>210</v>
      </c>
    </row>
    <row r="29" spans="1:7" x14ac:dyDescent="0.3">
      <c r="A29" s="103" t="s">
        <v>706</v>
      </c>
      <c r="B29" s="117"/>
      <c r="C29" s="105">
        <v>173</v>
      </c>
      <c r="D29" s="118" t="s">
        <v>715</v>
      </c>
      <c r="E29" s="118" t="s">
        <v>715</v>
      </c>
      <c r="F29" s="118" t="s">
        <v>715</v>
      </c>
      <c r="G29" s="118" t="s">
        <v>715</v>
      </c>
    </row>
    <row r="30" spans="1:7" x14ac:dyDescent="0.3">
      <c r="A30" s="103" t="s">
        <v>707</v>
      </c>
      <c r="B30" s="117"/>
      <c r="C30" s="105">
        <v>2</v>
      </c>
      <c r="D30" s="118" t="s">
        <v>211</v>
      </c>
      <c r="E30" s="118" t="s">
        <v>211</v>
      </c>
      <c r="F30" s="118" t="s">
        <v>211</v>
      </c>
      <c r="G30" s="118" t="s">
        <v>211</v>
      </c>
    </row>
    <row r="31" spans="1:7" x14ac:dyDescent="0.3">
      <c r="A31" s="103" t="s">
        <v>708</v>
      </c>
      <c r="B31" s="117"/>
      <c r="C31" s="105">
        <v>15</v>
      </c>
      <c r="D31" s="118" t="s">
        <v>716</v>
      </c>
      <c r="E31" s="118" t="s">
        <v>716</v>
      </c>
      <c r="F31" s="118" t="s">
        <v>716</v>
      </c>
      <c r="G31" s="118" t="s">
        <v>716</v>
      </c>
    </row>
    <row r="32" spans="1:7" x14ac:dyDescent="0.3">
      <c r="A32" s="103" t="s">
        <v>709</v>
      </c>
      <c r="B32" s="117"/>
      <c r="C32" s="105">
        <v>2</v>
      </c>
      <c r="D32" s="118" t="s">
        <v>211</v>
      </c>
      <c r="E32" s="118" t="s">
        <v>211</v>
      </c>
      <c r="F32" s="118" t="s">
        <v>211</v>
      </c>
      <c r="G32" s="118" t="s">
        <v>211</v>
      </c>
    </row>
    <row r="33" spans="1:8" x14ac:dyDescent="0.3">
      <c r="A33" s="103" t="s">
        <v>710</v>
      </c>
      <c r="B33" s="117"/>
      <c r="C33" s="105">
        <v>15</v>
      </c>
      <c r="D33" s="118" t="s">
        <v>716</v>
      </c>
      <c r="E33" s="118" t="s">
        <v>716</v>
      </c>
      <c r="F33" s="118" t="s">
        <v>716</v>
      </c>
      <c r="G33" s="118" t="s">
        <v>716</v>
      </c>
    </row>
    <row r="34" spans="1:8" x14ac:dyDescent="0.3">
      <c r="A34" s="103" t="s">
        <v>711</v>
      </c>
      <c r="B34" s="117"/>
      <c r="C34" s="105">
        <v>1</v>
      </c>
      <c r="D34" s="174" t="s">
        <v>204</v>
      </c>
      <c r="E34" s="174" t="s">
        <v>204</v>
      </c>
      <c r="F34" s="174" t="s">
        <v>204</v>
      </c>
      <c r="G34" s="174" t="s">
        <v>204</v>
      </c>
    </row>
    <row r="35" spans="1:8" x14ac:dyDescent="0.3">
      <c r="A35" s="103" t="s">
        <v>712</v>
      </c>
      <c r="B35" s="117"/>
      <c r="C35" s="105">
        <v>16</v>
      </c>
      <c r="D35" s="174" t="s">
        <v>717</v>
      </c>
      <c r="E35" s="174" t="s">
        <v>717</v>
      </c>
      <c r="F35" s="174" t="s">
        <v>717</v>
      </c>
      <c r="G35" s="174" t="s">
        <v>717</v>
      </c>
    </row>
    <row r="36" spans="1:8" x14ac:dyDescent="0.3">
      <c r="A36" s="103" t="s">
        <v>713</v>
      </c>
      <c r="B36" s="117"/>
      <c r="C36" s="105">
        <v>3</v>
      </c>
      <c r="D36" s="174" t="s">
        <v>719</v>
      </c>
      <c r="E36" s="174" t="s">
        <v>719</v>
      </c>
      <c r="F36" s="174" t="s">
        <v>719</v>
      </c>
      <c r="G36" s="174" t="s">
        <v>719</v>
      </c>
    </row>
    <row r="37" spans="1:8" x14ac:dyDescent="0.3">
      <c r="A37" s="103" t="s">
        <v>714</v>
      </c>
      <c r="B37" s="117"/>
      <c r="C37" s="105">
        <v>14</v>
      </c>
      <c r="D37" s="174" t="s">
        <v>718</v>
      </c>
      <c r="E37" s="174" t="s">
        <v>718</v>
      </c>
      <c r="F37" s="174" t="s">
        <v>718</v>
      </c>
      <c r="G37" s="174" t="s">
        <v>718</v>
      </c>
    </row>
    <row r="38" spans="1:8" s="41" customFormat="1" x14ac:dyDescent="0.3">
      <c r="A38" s="277"/>
      <c r="B38" s="117" t="s">
        <v>850</v>
      </c>
      <c r="C38" s="105">
        <f>SUM(C7:C37)</f>
        <v>498</v>
      </c>
      <c r="D38" s="174"/>
      <c r="E38" s="174"/>
      <c r="F38" s="174"/>
      <c r="G38" s="174"/>
    </row>
    <row r="39" spans="1:8" ht="23.4" x14ac:dyDescent="0.45">
      <c r="D39" s="372" t="s">
        <v>314</v>
      </c>
      <c r="E39" s="372"/>
      <c r="F39" s="372"/>
      <c r="G39" s="372" t="s">
        <v>314</v>
      </c>
    </row>
    <row r="40" spans="1:8" ht="15.6" x14ac:dyDescent="0.3">
      <c r="A40" s="277"/>
      <c r="C40" s="278" t="s">
        <v>221</v>
      </c>
      <c r="D40" s="378" t="s">
        <v>853</v>
      </c>
      <c r="E40" s="227"/>
      <c r="F40" s="227"/>
      <c r="G40" s="378" t="s">
        <v>853</v>
      </c>
    </row>
    <row r="41" spans="1:8" x14ac:dyDescent="0.3">
      <c r="C41" t="s">
        <v>799</v>
      </c>
      <c r="D41" s="24" t="str">
        <f>MID(D10,1,9)</f>
        <v>512931000</v>
      </c>
      <c r="E41" s="24"/>
      <c r="F41" s="24"/>
      <c r="G41" s="24" t="str">
        <f>MID(G10,1,9)</f>
        <v>512391000</v>
      </c>
    </row>
    <row r="42" spans="1:8" ht="15.6" x14ac:dyDescent="0.3">
      <c r="C42" t="s">
        <v>317</v>
      </c>
      <c r="D42" s="24"/>
      <c r="E42" s="227"/>
      <c r="F42" s="227"/>
      <c r="G42" s="24"/>
    </row>
    <row r="43" spans="1:8" ht="66" customHeight="1" x14ac:dyDescent="0.3">
      <c r="A43" s="41"/>
      <c r="C43" t="s">
        <v>310</v>
      </c>
      <c r="D43" s="227" t="s">
        <v>864</v>
      </c>
      <c r="E43" s="227"/>
      <c r="F43" s="227"/>
      <c r="G43" s="227" t="s">
        <v>783</v>
      </c>
    </row>
    <row r="44" spans="1:8" ht="73.5" customHeight="1" x14ac:dyDescent="0.3">
      <c r="A44" s="41"/>
      <c r="C44" t="s">
        <v>311</v>
      </c>
      <c r="D44" s="227" t="s">
        <v>865</v>
      </c>
      <c r="E44" s="227"/>
      <c r="F44" s="227"/>
      <c r="G44" s="227" t="s">
        <v>782</v>
      </c>
    </row>
    <row r="45" spans="1:8" ht="15.6" x14ac:dyDescent="0.3">
      <c r="A45" s="41"/>
      <c r="C45" t="s">
        <v>312</v>
      </c>
      <c r="D45" s="227" t="s">
        <v>371</v>
      </c>
      <c r="E45" s="227"/>
      <c r="F45" s="227"/>
      <c r="G45" s="227" t="s">
        <v>371</v>
      </c>
    </row>
    <row r="46" spans="1:8" ht="15.6" x14ac:dyDescent="0.3">
      <c r="A46" s="41"/>
      <c r="C46" t="s">
        <v>313</v>
      </c>
      <c r="D46" s="238" t="s">
        <v>374</v>
      </c>
      <c r="E46" s="238"/>
      <c r="F46" s="238"/>
      <c r="G46" s="238" t="s">
        <v>374</v>
      </c>
      <c r="H46" s="24" t="s">
        <v>895</v>
      </c>
    </row>
    <row r="47" spans="1:8" ht="15.6" x14ac:dyDescent="0.3">
      <c r="A47" s="41"/>
      <c r="C47" t="s">
        <v>12</v>
      </c>
      <c r="D47" s="227" t="s">
        <v>372</v>
      </c>
      <c r="E47" s="238"/>
      <c r="F47" s="238"/>
      <c r="G47" s="227" t="s">
        <v>372</v>
      </c>
      <c r="H47" s="24" t="s">
        <v>896</v>
      </c>
    </row>
    <row r="48" spans="1:8" ht="15.6" x14ac:dyDescent="0.3">
      <c r="A48" s="41"/>
      <c r="C48" t="s">
        <v>315</v>
      </c>
      <c r="D48" s="227" t="s">
        <v>866</v>
      </c>
      <c r="E48" s="227"/>
      <c r="F48" s="227"/>
      <c r="G48" s="227" t="s">
        <v>866</v>
      </c>
      <c r="H48" s="24" t="s">
        <v>897</v>
      </c>
    </row>
    <row r="49" spans="3:8" x14ac:dyDescent="0.3">
      <c r="D49" s="24"/>
      <c r="E49" s="24"/>
      <c r="F49" s="24"/>
      <c r="G49" s="24"/>
      <c r="H49" s="24" t="s">
        <v>898</v>
      </c>
    </row>
    <row r="50" spans="3:8" x14ac:dyDescent="0.3">
      <c r="D50" s="24" t="str">
        <f>"Générer une ligne "&amp;D2&amp;IF(D17="C"," au crédit"," au débit")&amp;", libellé : "&amp;D14</f>
        <v>Générer une ligne 512931000 au crédit, libellé : "REM E   100"+E5.schemehh:mi:ss
du timestamp de la reqExecDt
reqExecDt</v>
      </c>
      <c r="E50" s="24" t="str">
        <f>"Générer une ligne "&amp;E2&amp;IF(E17="C"," au crédit"," au débit")&amp;", libellé : "&amp;E14</f>
        <v>Générer une ligne 580310000 au débit, libellé : Idem D14 sans le scheme</v>
      </c>
      <c r="F50" s="24" t="str">
        <f>"Générer une ligne "&amp;F2&amp;IF(F17="C"," au crédit"," au débit")&amp;", libellé : "&amp;F14</f>
        <v>Générer une ligne 580310000 au crédit, libellé : Idem D14 sans le scheme</v>
      </c>
      <c r="G50" s="24" t="str">
        <f>"Générer une ligne "&amp;G2&amp;IF(G17="C"," au crédit"," au débit")&amp;", libellé : "&amp;G14</f>
        <v>Générer une ligne 512391000 au débit, libellé : Idem D14</v>
      </c>
    </row>
    <row r="51" spans="3:8" x14ac:dyDescent="0.3">
      <c r="D51" s="24" t="s">
        <v>895</v>
      </c>
      <c r="E51" s="24" t="s">
        <v>896</v>
      </c>
      <c r="F51" s="24" t="s">
        <v>897</v>
      </c>
      <c r="G51" s="24" t="s">
        <v>898</v>
      </c>
    </row>
    <row r="52" spans="3:8" ht="23.4" x14ac:dyDescent="0.45">
      <c r="D52" s="372" t="s">
        <v>316</v>
      </c>
      <c r="E52" s="372"/>
      <c r="F52" s="372"/>
      <c r="G52" s="372" t="s">
        <v>316</v>
      </c>
    </row>
    <row r="53" spans="3:8" ht="15.6" x14ac:dyDescent="0.3">
      <c r="C53" t="s">
        <v>799</v>
      </c>
      <c r="D53" s="24"/>
      <c r="E53" s="351"/>
      <c r="F53" s="351"/>
      <c r="G53" s="24"/>
    </row>
    <row r="54" spans="3:8" ht="34.5" customHeight="1" x14ac:dyDescent="0.3">
      <c r="C54" t="s">
        <v>317</v>
      </c>
      <c r="D54" s="24"/>
      <c r="E54" s="227"/>
      <c r="F54" s="227"/>
      <c r="G54" s="24"/>
    </row>
    <row r="55" spans="3:8" ht="15.6" x14ac:dyDescent="0.3">
      <c r="C55" t="s">
        <v>800</v>
      </c>
      <c r="D55" s="24"/>
      <c r="E55" s="227"/>
      <c r="F55" s="227"/>
      <c r="G55" s="24"/>
    </row>
    <row r="56" spans="3:8" ht="15.6" x14ac:dyDescent="0.3">
      <c r="C56" t="s">
        <v>310</v>
      </c>
      <c r="D56" s="100"/>
      <c r="E56" s="227"/>
      <c r="F56" s="227"/>
      <c r="G56" s="100"/>
    </row>
    <row r="57" spans="3:8" ht="15.6" x14ac:dyDescent="0.3">
      <c r="C57" t="s">
        <v>311</v>
      </c>
      <c r="D57" s="136"/>
      <c r="E57" s="227"/>
      <c r="F57" s="227"/>
      <c r="G57" s="136"/>
    </row>
    <row r="58" spans="3:8" ht="72" customHeight="1" x14ac:dyDescent="0.3">
      <c r="C58" t="s">
        <v>319</v>
      </c>
      <c r="D58" s="100"/>
      <c r="E58" s="112"/>
      <c r="F58" s="112"/>
      <c r="G58" s="100"/>
    </row>
    <row r="59" spans="3:8" ht="15.6" x14ac:dyDescent="0.3">
      <c r="C59" t="s">
        <v>313</v>
      </c>
      <c r="D59" s="24"/>
      <c r="E59" s="227"/>
      <c r="F59" s="227"/>
      <c r="G59" s="24"/>
    </row>
    <row r="60" spans="3:8" ht="15.6" x14ac:dyDescent="0.3">
      <c r="C60" t="s">
        <v>12</v>
      </c>
      <c r="D60" s="151"/>
      <c r="E60" s="227"/>
      <c r="F60" s="227"/>
      <c r="G60" s="151"/>
    </row>
    <row r="61" spans="3:8" ht="15.6" x14ac:dyDescent="0.3">
      <c r="C61" t="s">
        <v>320</v>
      </c>
      <c r="D61" s="24"/>
      <c r="E61" s="227"/>
      <c r="F61" s="227"/>
      <c r="G61" s="24"/>
    </row>
    <row r="62" spans="3:8" ht="15.6" x14ac:dyDescent="0.3">
      <c r="C62" t="s">
        <v>321</v>
      </c>
      <c r="D62" s="24"/>
      <c r="E62" s="227"/>
      <c r="F62" s="227"/>
      <c r="G62" s="24"/>
    </row>
    <row r="63" spans="3:8" x14ac:dyDescent="0.3">
      <c r="D63" s="24"/>
      <c r="E63" s="24"/>
      <c r="F63" s="24"/>
      <c r="G63" s="24"/>
    </row>
    <row r="64" spans="3:8" x14ac:dyDescent="0.3">
      <c r="D64" s="24"/>
      <c r="E64" s="24"/>
      <c r="F64" s="24"/>
      <c r="G64" s="24"/>
    </row>
    <row r="65" spans="4:7" x14ac:dyDescent="0.3">
      <c r="D65" s="24"/>
      <c r="E65" s="24"/>
      <c r="F65" s="24"/>
      <c r="G65" s="24"/>
    </row>
    <row r="66" spans="4:7" x14ac:dyDescent="0.3">
      <c r="D66" s="24"/>
      <c r="E66" s="24"/>
      <c r="F66" s="24"/>
      <c r="G66" s="24"/>
    </row>
    <row r="67" spans="4:7" x14ac:dyDescent="0.3">
      <c r="D67" s="24"/>
      <c r="E67" s="24"/>
      <c r="F67" s="24"/>
      <c r="G67" s="24"/>
    </row>
    <row r="68" spans="4:7" x14ac:dyDescent="0.3">
      <c r="D68" s="24"/>
      <c r="E68" s="24"/>
      <c r="F68" s="24"/>
      <c r="G68" s="24"/>
    </row>
    <row r="69" spans="4:7" x14ac:dyDescent="0.3">
      <c r="D69" s="24"/>
      <c r="E69" s="24"/>
      <c r="F69" s="24"/>
      <c r="G69" s="24"/>
    </row>
    <row r="70" spans="4:7" x14ac:dyDescent="0.3">
      <c r="D70" s="24"/>
      <c r="E70" s="24"/>
      <c r="F70" s="24"/>
      <c r="G70" s="24"/>
    </row>
    <row r="71" spans="4:7" x14ac:dyDescent="0.3">
      <c r="D71" s="24"/>
      <c r="E71" s="24"/>
      <c r="F71" s="24"/>
      <c r="G71" s="24"/>
    </row>
    <row r="72" spans="4:7" x14ac:dyDescent="0.3">
      <c r="D72" s="24"/>
      <c r="E72" s="24"/>
      <c r="F72" s="24"/>
      <c r="G72" s="24"/>
    </row>
    <row r="73" spans="4:7" x14ac:dyDescent="0.3">
      <c r="D73" s="24"/>
      <c r="E73" s="24"/>
      <c r="F73" s="24"/>
      <c r="G73" s="24"/>
    </row>
    <row r="74" spans="4:7" x14ac:dyDescent="0.3">
      <c r="D74" s="24"/>
      <c r="E74" s="24"/>
      <c r="F74" s="24"/>
      <c r="G74" s="24"/>
    </row>
    <row r="75" spans="4:7" x14ac:dyDescent="0.3">
      <c r="D75" s="24"/>
      <c r="E75" s="24"/>
      <c r="F75" s="24"/>
      <c r="G75" s="24"/>
    </row>
    <row r="76" spans="4:7" x14ac:dyDescent="0.3">
      <c r="D76" s="24"/>
      <c r="E76" s="24"/>
      <c r="F76" s="24"/>
      <c r="G76" s="24"/>
    </row>
    <row r="77" spans="4:7" x14ac:dyDescent="0.3">
      <c r="D77" s="24"/>
      <c r="E77" s="24"/>
      <c r="F77" s="24"/>
      <c r="G77" s="24"/>
    </row>
    <row r="78" spans="4:7" x14ac:dyDescent="0.3">
      <c r="D78" s="24"/>
      <c r="E78" s="24"/>
      <c r="F78" s="24"/>
      <c r="G78" s="24"/>
    </row>
    <row r="79" spans="4:7" x14ac:dyDescent="0.3">
      <c r="D79" s="24"/>
      <c r="E79" s="24"/>
      <c r="F79" s="24"/>
      <c r="G79" s="24"/>
    </row>
    <row r="80" spans="4:7" x14ac:dyDescent="0.3">
      <c r="D80" s="24"/>
      <c r="E80" s="24"/>
      <c r="F80" s="24"/>
      <c r="G80" s="24"/>
    </row>
    <row r="81" spans="4:7" x14ac:dyDescent="0.3">
      <c r="D81" s="24"/>
      <c r="E81" s="24"/>
      <c r="F81" s="24"/>
      <c r="G81" s="24"/>
    </row>
    <row r="82" spans="4:7" x14ac:dyDescent="0.3">
      <c r="D82" s="24"/>
      <c r="E82" s="24"/>
      <c r="F82" s="24"/>
      <c r="G82" s="24"/>
    </row>
    <row r="83" spans="4:7" x14ac:dyDescent="0.3">
      <c r="D83" s="24"/>
      <c r="E83" s="24"/>
      <c r="F83" s="24"/>
      <c r="G83" s="24"/>
    </row>
    <row r="84" spans="4:7" x14ac:dyDescent="0.3">
      <c r="D84" s="24"/>
      <c r="E84" s="24"/>
      <c r="F84" s="24"/>
      <c r="G84" s="24"/>
    </row>
    <row r="85" spans="4:7" x14ac:dyDescent="0.3">
      <c r="D85" s="24"/>
      <c r="E85" s="24"/>
      <c r="F85" s="24"/>
      <c r="G85" s="24"/>
    </row>
    <row r="86" spans="4:7" x14ac:dyDescent="0.3">
      <c r="D86" s="24"/>
      <c r="E86" s="24"/>
      <c r="F86" s="24"/>
      <c r="G86" s="24"/>
    </row>
    <row r="87" spans="4:7" x14ac:dyDescent="0.3">
      <c r="D87" s="24"/>
      <c r="E87" s="24"/>
      <c r="F87" s="24"/>
      <c r="G87" s="24"/>
    </row>
    <row r="88" spans="4:7" x14ac:dyDescent="0.3">
      <c r="D88" s="24"/>
      <c r="E88" s="24"/>
      <c r="F88" s="24"/>
      <c r="G88" s="24"/>
    </row>
    <row r="89" spans="4:7" x14ac:dyDescent="0.3">
      <c r="D89" s="24"/>
      <c r="E89" s="24"/>
      <c r="F89" s="24"/>
      <c r="G89" s="24"/>
    </row>
    <row r="90" spans="4:7" x14ac:dyDescent="0.3">
      <c r="D90" s="24"/>
      <c r="E90" s="24"/>
      <c r="F90" s="24"/>
      <c r="G90" s="24"/>
    </row>
    <row r="91" spans="4:7" x14ac:dyDescent="0.3">
      <c r="D91" s="24"/>
      <c r="E91" s="24"/>
      <c r="F91" s="24"/>
      <c r="G91" s="24"/>
    </row>
    <row r="92" spans="4:7" x14ac:dyDescent="0.3">
      <c r="D92" s="24"/>
      <c r="E92" s="24"/>
      <c r="F92" s="24"/>
      <c r="G92" s="24"/>
    </row>
    <row r="93" spans="4:7" x14ac:dyDescent="0.3">
      <c r="D93" s="24"/>
      <c r="E93" s="24"/>
      <c r="F93" s="24"/>
      <c r="G93" s="24"/>
    </row>
    <row r="94" spans="4:7" x14ac:dyDescent="0.3">
      <c r="D94" s="24"/>
      <c r="E94" s="24"/>
      <c r="F94" s="24"/>
      <c r="G94" s="24"/>
    </row>
    <row r="95" spans="4:7" x14ac:dyDescent="0.3">
      <c r="D95" s="24"/>
      <c r="E95" s="24"/>
      <c r="F95" s="24"/>
      <c r="G95" s="24"/>
    </row>
    <row r="96" spans="4:7" x14ac:dyDescent="0.3">
      <c r="D96" s="24"/>
      <c r="E96" s="24"/>
      <c r="F96" s="24"/>
      <c r="G96" s="24"/>
    </row>
    <row r="97" spans="4:7" x14ac:dyDescent="0.3">
      <c r="D97" s="24"/>
      <c r="E97" s="24"/>
      <c r="F97" s="24"/>
      <c r="G97" s="24"/>
    </row>
    <row r="98" spans="4:7" x14ac:dyDescent="0.3">
      <c r="D98" s="24"/>
      <c r="E98" s="24"/>
      <c r="F98" s="24"/>
      <c r="G98" s="24"/>
    </row>
    <row r="99" spans="4:7" x14ac:dyDescent="0.3">
      <c r="D99" s="24"/>
      <c r="E99" s="24"/>
      <c r="F99" s="24"/>
      <c r="G99" s="24"/>
    </row>
    <row r="100" spans="4:7" x14ac:dyDescent="0.3">
      <c r="D100" s="24"/>
      <c r="E100" s="24"/>
      <c r="F100" s="24"/>
      <c r="G100" s="24"/>
    </row>
    <row r="101" spans="4:7" x14ac:dyDescent="0.3">
      <c r="D101" s="24"/>
      <c r="E101" s="24"/>
      <c r="F101" s="24"/>
      <c r="G101" s="24"/>
    </row>
    <row r="102" spans="4:7" x14ac:dyDescent="0.3">
      <c r="D102" s="24"/>
      <c r="E102" s="24"/>
      <c r="F102" s="24"/>
      <c r="G102" s="24"/>
    </row>
    <row r="103" spans="4:7" x14ac:dyDescent="0.3">
      <c r="D103" s="24"/>
      <c r="E103" s="24"/>
      <c r="F103" s="24"/>
      <c r="G103" s="24"/>
    </row>
    <row r="104" spans="4:7" x14ac:dyDescent="0.3">
      <c r="D104" s="24"/>
      <c r="E104" s="24"/>
      <c r="F104" s="24"/>
      <c r="G104" s="24"/>
    </row>
    <row r="105" spans="4:7" x14ac:dyDescent="0.3">
      <c r="D105" s="24"/>
      <c r="E105" s="24"/>
      <c r="F105" s="24"/>
      <c r="G105" s="24"/>
    </row>
    <row r="106" spans="4:7" x14ac:dyDescent="0.3">
      <c r="D106" s="24"/>
      <c r="E106" s="24"/>
      <c r="F106" s="24"/>
      <c r="G106" s="24"/>
    </row>
    <row r="107" spans="4:7" x14ac:dyDescent="0.3">
      <c r="D107" s="24"/>
      <c r="E107" s="24"/>
      <c r="F107" s="24"/>
      <c r="G107" s="24"/>
    </row>
    <row r="108" spans="4:7" x14ac:dyDescent="0.3">
      <c r="D108" s="24"/>
      <c r="E108" s="24"/>
      <c r="F108" s="24"/>
      <c r="G108" s="24"/>
    </row>
    <row r="109" spans="4:7" x14ac:dyDescent="0.3">
      <c r="D109" s="24"/>
      <c r="E109" s="24"/>
      <c r="F109" s="24"/>
      <c r="G109" s="24"/>
    </row>
    <row r="110" spans="4:7" x14ac:dyDescent="0.3">
      <c r="D110" s="24"/>
      <c r="E110" s="24"/>
      <c r="F110" s="24"/>
      <c r="G110" s="24"/>
    </row>
    <row r="111" spans="4:7" x14ac:dyDescent="0.3">
      <c r="D111" s="24"/>
      <c r="E111" s="24"/>
      <c r="F111" s="24"/>
      <c r="G111" s="24"/>
    </row>
    <row r="112" spans="4:7" x14ac:dyDescent="0.3">
      <c r="D112" s="24"/>
      <c r="E112" s="24"/>
      <c r="F112" s="24"/>
      <c r="G112" s="24"/>
    </row>
    <row r="113" spans="4:7" x14ac:dyDescent="0.3">
      <c r="D113" s="24"/>
      <c r="E113" s="24"/>
      <c r="F113" s="24"/>
      <c r="G113" s="24"/>
    </row>
    <row r="114" spans="4:7" x14ac:dyDescent="0.3">
      <c r="D114" s="24"/>
      <c r="E114" s="24"/>
      <c r="F114" s="24"/>
      <c r="G114" s="24"/>
    </row>
    <row r="115" spans="4:7" x14ac:dyDescent="0.3">
      <c r="D115" s="24"/>
      <c r="E115" s="24"/>
      <c r="F115" s="24"/>
      <c r="G115" s="24"/>
    </row>
    <row r="116" spans="4:7" x14ac:dyDescent="0.3">
      <c r="D116" s="24"/>
      <c r="E116" s="24"/>
      <c r="F116" s="24"/>
      <c r="G116" s="24"/>
    </row>
    <row r="117" spans="4:7" x14ac:dyDescent="0.3">
      <c r="D117" s="24"/>
      <c r="E117" s="24"/>
      <c r="F117" s="24"/>
      <c r="G117" s="24"/>
    </row>
    <row r="118" spans="4:7" x14ac:dyDescent="0.3">
      <c r="D118" s="24"/>
      <c r="E118" s="24"/>
      <c r="F118" s="24"/>
      <c r="G118" s="24"/>
    </row>
    <row r="119" spans="4:7" x14ac:dyDescent="0.3">
      <c r="D119" s="24"/>
      <c r="E119" s="24"/>
      <c r="F119" s="24"/>
      <c r="G119" s="24"/>
    </row>
    <row r="120" spans="4:7" x14ac:dyDescent="0.3">
      <c r="D120" s="24"/>
      <c r="E120" s="24"/>
      <c r="F120" s="24"/>
      <c r="G120" s="24"/>
    </row>
    <row r="121" spans="4:7" x14ac:dyDescent="0.3">
      <c r="D121" s="24"/>
      <c r="E121" s="24"/>
      <c r="F121" s="24"/>
      <c r="G121" s="24"/>
    </row>
    <row r="122" spans="4:7" x14ac:dyDescent="0.3">
      <c r="D122" s="24"/>
      <c r="E122" s="24"/>
      <c r="F122" s="24"/>
      <c r="G122" s="24"/>
    </row>
    <row r="123" spans="4:7" x14ac:dyDescent="0.3">
      <c r="D123" s="24"/>
      <c r="E123" s="24"/>
      <c r="F123" s="24"/>
      <c r="G123" s="24"/>
    </row>
    <row r="124" spans="4:7" x14ac:dyDescent="0.3">
      <c r="D124" s="24"/>
      <c r="E124" s="24"/>
      <c r="F124" s="24"/>
      <c r="G124" s="24"/>
    </row>
    <row r="125" spans="4:7" x14ac:dyDescent="0.3">
      <c r="D125" s="24"/>
      <c r="E125" s="24"/>
      <c r="F125" s="24"/>
      <c r="G125" s="24"/>
    </row>
    <row r="126" spans="4:7" x14ac:dyDescent="0.3">
      <c r="D126" s="24"/>
      <c r="E126" s="24"/>
      <c r="F126" s="24"/>
      <c r="G126" s="24"/>
    </row>
    <row r="127" spans="4:7" x14ac:dyDescent="0.3">
      <c r="D127" s="24"/>
      <c r="E127" s="24"/>
      <c r="F127" s="24"/>
      <c r="G127" s="24"/>
    </row>
    <row r="128" spans="4:7" x14ac:dyDescent="0.3">
      <c r="D128" s="24"/>
      <c r="E128" s="24"/>
      <c r="F128" s="24"/>
      <c r="G128" s="24"/>
    </row>
    <row r="129" spans="4:7" x14ac:dyDescent="0.3">
      <c r="D129" s="24"/>
      <c r="E129" s="24"/>
      <c r="F129" s="24"/>
      <c r="G129" s="24"/>
    </row>
    <row r="130" spans="4:7" x14ac:dyDescent="0.3">
      <c r="D130" s="24"/>
      <c r="E130" s="24"/>
      <c r="F130" s="24"/>
      <c r="G130" s="24"/>
    </row>
    <row r="131" spans="4:7" x14ac:dyDescent="0.3">
      <c r="D131" s="24"/>
      <c r="E131" s="24"/>
      <c r="F131" s="24"/>
      <c r="G131" s="24"/>
    </row>
    <row r="132" spans="4:7" x14ac:dyDescent="0.3">
      <c r="D132" s="24"/>
      <c r="E132" s="24"/>
      <c r="F132" s="24"/>
      <c r="G132" s="24"/>
    </row>
    <row r="133" spans="4:7" x14ac:dyDescent="0.3">
      <c r="D133" s="24"/>
      <c r="E133" s="24"/>
      <c r="F133" s="24"/>
      <c r="G133" s="24"/>
    </row>
    <row r="134" spans="4:7" x14ac:dyDescent="0.3">
      <c r="D134" s="24"/>
      <c r="E134" s="24"/>
      <c r="F134" s="24"/>
      <c r="G134" s="24"/>
    </row>
    <row r="135" spans="4:7" x14ac:dyDescent="0.3">
      <c r="D135" s="24"/>
      <c r="E135" s="24"/>
      <c r="F135" s="24"/>
      <c r="G135" s="24"/>
    </row>
    <row r="136" spans="4:7" x14ac:dyDescent="0.3">
      <c r="D136" s="24"/>
      <c r="E136" s="24"/>
      <c r="F136" s="24"/>
      <c r="G136" s="24"/>
    </row>
    <row r="137" spans="4:7" x14ac:dyDescent="0.3">
      <c r="D137" s="24"/>
      <c r="E137" s="24"/>
      <c r="F137" s="24"/>
      <c r="G137" s="24"/>
    </row>
    <row r="138" spans="4:7" x14ac:dyDescent="0.3">
      <c r="D138" s="24"/>
      <c r="E138" s="24"/>
      <c r="F138" s="24"/>
      <c r="G138" s="24"/>
    </row>
    <row r="139" spans="4:7" x14ac:dyDescent="0.3">
      <c r="D139" s="24"/>
      <c r="E139" s="24"/>
      <c r="F139" s="24"/>
      <c r="G139" s="24"/>
    </row>
    <row r="140" spans="4:7" x14ac:dyDescent="0.3">
      <c r="D140" s="24"/>
      <c r="E140" s="24"/>
      <c r="F140" s="24"/>
      <c r="G140" s="24"/>
    </row>
    <row r="141" spans="4:7" x14ac:dyDescent="0.3">
      <c r="D141" s="24"/>
      <c r="E141" s="24"/>
      <c r="F141" s="24"/>
      <c r="G141" s="24"/>
    </row>
    <row r="142" spans="4:7" x14ac:dyDescent="0.3">
      <c r="D142" s="24"/>
      <c r="E142" s="24"/>
      <c r="F142" s="24"/>
      <c r="G142" s="24"/>
    </row>
    <row r="143" spans="4:7" x14ac:dyDescent="0.3">
      <c r="D143" s="24"/>
      <c r="E143" s="24"/>
      <c r="F143" s="24"/>
      <c r="G143" s="24"/>
    </row>
    <row r="144" spans="4:7" x14ac:dyDescent="0.3">
      <c r="D144" s="24"/>
      <c r="E144" s="24"/>
      <c r="F144" s="24"/>
      <c r="G144" s="24"/>
    </row>
    <row r="145" spans="4:7" x14ac:dyDescent="0.3">
      <c r="D145" s="24"/>
      <c r="E145" s="24"/>
      <c r="F145" s="24"/>
      <c r="G145" s="24"/>
    </row>
    <row r="146" spans="4:7" x14ac:dyDescent="0.3">
      <c r="D146" s="24"/>
      <c r="E146" s="24"/>
      <c r="F146" s="24"/>
      <c r="G146" s="24"/>
    </row>
    <row r="147" spans="4:7" x14ac:dyDescent="0.3">
      <c r="D147" s="24"/>
      <c r="E147" s="24"/>
      <c r="F147" s="24"/>
      <c r="G147" s="24"/>
    </row>
    <row r="148" spans="4:7" x14ac:dyDescent="0.3">
      <c r="D148" s="24"/>
      <c r="E148" s="24"/>
      <c r="F148" s="24"/>
      <c r="G148" s="24"/>
    </row>
    <row r="149" spans="4:7" x14ac:dyDescent="0.3">
      <c r="D149" s="24"/>
      <c r="E149" s="24"/>
      <c r="F149" s="24"/>
      <c r="G149" s="24"/>
    </row>
    <row r="150" spans="4:7" x14ac:dyDescent="0.3">
      <c r="D150" s="24"/>
      <c r="E150" s="24"/>
      <c r="F150" s="24"/>
      <c r="G150" s="24"/>
    </row>
    <row r="151" spans="4:7" x14ac:dyDescent="0.3">
      <c r="D151" s="24"/>
      <c r="E151" s="24"/>
      <c r="F151" s="24"/>
      <c r="G151" s="24"/>
    </row>
    <row r="152" spans="4:7" x14ac:dyDescent="0.3">
      <c r="D152" s="24"/>
      <c r="E152" s="24"/>
      <c r="F152" s="24"/>
      <c r="G152" s="24"/>
    </row>
    <row r="153" spans="4:7" x14ac:dyDescent="0.3">
      <c r="D153" s="24"/>
      <c r="E153" s="24"/>
      <c r="F153" s="24"/>
      <c r="G153" s="24"/>
    </row>
    <row r="154" spans="4:7" x14ac:dyDescent="0.3">
      <c r="D154" s="24"/>
      <c r="E154" s="24"/>
      <c r="F154" s="24"/>
      <c r="G154" s="24"/>
    </row>
    <row r="155" spans="4:7" x14ac:dyDescent="0.3">
      <c r="D155" s="24"/>
      <c r="E155" s="24"/>
      <c r="F155" s="24"/>
      <c r="G155" s="24"/>
    </row>
    <row r="156" spans="4:7" x14ac:dyDescent="0.3">
      <c r="D156" s="24"/>
      <c r="E156" s="24"/>
      <c r="F156" s="24"/>
      <c r="G156" s="24"/>
    </row>
    <row r="157" spans="4:7" x14ac:dyDescent="0.3">
      <c r="D157" s="24"/>
      <c r="E157" s="24"/>
      <c r="F157" s="24"/>
      <c r="G157" s="24"/>
    </row>
    <row r="158" spans="4:7" x14ac:dyDescent="0.3">
      <c r="D158" s="24"/>
      <c r="E158" s="24"/>
      <c r="F158" s="24"/>
      <c r="G158" s="24"/>
    </row>
    <row r="159" spans="4:7" x14ac:dyDescent="0.3">
      <c r="D159" s="24"/>
      <c r="E159" s="24"/>
      <c r="F159" s="24"/>
      <c r="G159" s="24"/>
    </row>
    <row r="160" spans="4:7" x14ac:dyDescent="0.3">
      <c r="D160" s="24"/>
      <c r="E160" s="24"/>
      <c r="F160" s="24"/>
      <c r="G160" s="24"/>
    </row>
    <row r="161" spans="4:7" x14ac:dyDescent="0.3">
      <c r="D161" s="24"/>
      <c r="E161" s="24"/>
      <c r="F161" s="24"/>
      <c r="G161" s="24"/>
    </row>
    <row r="162" spans="4:7" x14ac:dyDescent="0.3">
      <c r="E162" s="101"/>
      <c r="F162" s="101"/>
    </row>
    <row r="163" spans="4:7" x14ac:dyDescent="0.3">
      <c r="E163" s="101"/>
      <c r="F163" s="101"/>
    </row>
    <row r="164" spans="4:7" x14ac:dyDescent="0.3">
      <c r="E164" s="101"/>
      <c r="F164" s="101"/>
    </row>
    <row r="165" spans="4:7" x14ac:dyDescent="0.3">
      <c r="E165" s="101"/>
      <c r="F165" s="101"/>
    </row>
    <row r="166" spans="4:7" x14ac:dyDescent="0.3">
      <c r="E166" s="101"/>
      <c r="F166" s="101"/>
    </row>
    <row r="167" spans="4:7" x14ac:dyDescent="0.3">
      <c r="E167" s="101"/>
      <c r="F167" s="101"/>
    </row>
    <row r="168" spans="4:7" x14ac:dyDescent="0.3">
      <c r="E168" s="101"/>
      <c r="F168" s="101"/>
    </row>
    <row r="169" spans="4:7" x14ac:dyDescent="0.3">
      <c r="E169" s="101"/>
      <c r="F169" s="101"/>
    </row>
    <row r="170" spans="4:7" x14ac:dyDescent="0.3">
      <c r="E170" s="101"/>
      <c r="F170" s="101"/>
    </row>
    <row r="171" spans="4:7" x14ac:dyDescent="0.3">
      <c r="E171" s="101"/>
      <c r="F171" s="101"/>
    </row>
    <row r="172" spans="4:7" x14ac:dyDescent="0.3">
      <c r="E172" s="101"/>
      <c r="F172" s="101"/>
    </row>
    <row r="173" spans="4:7" x14ac:dyDescent="0.3">
      <c r="E173" s="101"/>
      <c r="F173" s="101"/>
    </row>
    <row r="174" spans="4:7" x14ac:dyDescent="0.3">
      <c r="E174" s="101"/>
      <c r="F174" s="101"/>
    </row>
    <row r="175" spans="4:7" x14ac:dyDescent="0.3">
      <c r="E175" s="101"/>
      <c r="F175" s="101"/>
    </row>
    <row r="176" spans="4:7" x14ac:dyDescent="0.3">
      <c r="E176" s="101"/>
      <c r="F176" s="101"/>
    </row>
    <row r="177" spans="5:6" x14ac:dyDescent="0.3">
      <c r="E177" s="101"/>
      <c r="F177" s="101"/>
    </row>
    <row r="178" spans="5:6" x14ac:dyDescent="0.3">
      <c r="E178" s="101"/>
      <c r="F178" s="101"/>
    </row>
    <row r="179" spans="5:6" x14ac:dyDescent="0.3">
      <c r="E179" s="101"/>
      <c r="F179" s="101"/>
    </row>
    <row r="180" spans="5:6" x14ac:dyDescent="0.3">
      <c r="E180" s="101"/>
      <c r="F180" s="101"/>
    </row>
    <row r="181" spans="5:6" x14ac:dyDescent="0.3">
      <c r="E181" s="101"/>
      <c r="F181" s="101"/>
    </row>
    <row r="182" spans="5:6" x14ac:dyDescent="0.3">
      <c r="E182" s="101"/>
      <c r="F182" s="101"/>
    </row>
    <row r="183" spans="5:6" x14ac:dyDescent="0.3">
      <c r="E183" s="101"/>
      <c r="F183" s="101"/>
    </row>
    <row r="184" spans="5:6" x14ac:dyDescent="0.3">
      <c r="E184" s="101"/>
      <c r="F184" s="101"/>
    </row>
    <row r="185" spans="5:6" x14ac:dyDescent="0.3">
      <c r="E185" s="101"/>
      <c r="F185" s="101"/>
    </row>
    <row r="186" spans="5:6" x14ac:dyDescent="0.3">
      <c r="E186" s="101"/>
      <c r="F186" s="101"/>
    </row>
    <row r="187" spans="5:6" x14ac:dyDescent="0.3">
      <c r="E187" s="101"/>
      <c r="F187" s="101"/>
    </row>
    <row r="188" spans="5:6" x14ac:dyDescent="0.3">
      <c r="E188" s="101"/>
      <c r="F188" s="101"/>
    </row>
    <row r="189" spans="5:6" x14ac:dyDescent="0.3">
      <c r="E189" s="101"/>
      <c r="F189" s="101"/>
    </row>
    <row r="190" spans="5:6" x14ac:dyDescent="0.3">
      <c r="E190" s="101"/>
      <c r="F190" s="101"/>
    </row>
    <row r="191" spans="5:6" x14ac:dyDescent="0.3">
      <c r="E191" s="101"/>
      <c r="F191" s="101"/>
    </row>
    <row r="192" spans="5:6" x14ac:dyDescent="0.3">
      <c r="E192" s="101"/>
      <c r="F192" s="101"/>
    </row>
    <row r="193" spans="5:6" x14ac:dyDescent="0.3">
      <c r="E193" s="101"/>
      <c r="F193" s="101"/>
    </row>
    <row r="194" spans="5:6" x14ac:dyDescent="0.3">
      <c r="E194" s="101"/>
      <c r="F194" s="101"/>
    </row>
    <row r="195" spans="5:6" x14ac:dyDescent="0.3">
      <c r="E195" s="101"/>
      <c r="F195" s="101"/>
    </row>
    <row r="196" spans="5:6" x14ac:dyDescent="0.3">
      <c r="E196" s="101"/>
      <c r="F196" s="101"/>
    </row>
    <row r="197" spans="5:6" x14ac:dyDescent="0.3">
      <c r="E197" s="101"/>
      <c r="F197" s="101"/>
    </row>
    <row r="198" spans="5:6" x14ac:dyDescent="0.3">
      <c r="E198" s="101"/>
      <c r="F198" s="101"/>
    </row>
    <row r="199" spans="5:6" x14ac:dyDescent="0.3">
      <c r="E199" s="101"/>
      <c r="F199" s="101"/>
    </row>
    <row r="200" spans="5:6" x14ac:dyDescent="0.3">
      <c r="E200" s="101"/>
      <c r="F200" s="101"/>
    </row>
    <row r="201" spans="5:6" x14ac:dyDescent="0.3">
      <c r="E201" s="101"/>
      <c r="F201" s="101"/>
    </row>
    <row r="202" spans="5:6" x14ac:dyDescent="0.3">
      <c r="E202" s="101"/>
      <c r="F202" s="101"/>
    </row>
    <row r="203" spans="5:6" x14ac:dyDescent="0.3">
      <c r="E203" s="101"/>
      <c r="F203" s="101"/>
    </row>
    <row r="204" spans="5:6" x14ac:dyDescent="0.3">
      <c r="E204" s="101"/>
      <c r="F204" s="101"/>
    </row>
    <row r="205" spans="5:6" x14ac:dyDescent="0.3">
      <c r="E205" s="101"/>
      <c r="F205" s="101"/>
    </row>
    <row r="206" spans="5:6" x14ac:dyDescent="0.3">
      <c r="E206" s="101"/>
      <c r="F206" s="101"/>
    </row>
    <row r="207" spans="5:6" x14ac:dyDescent="0.3">
      <c r="E207" s="101"/>
      <c r="F207" s="101"/>
    </row>
    <row r="208" spans="5:6" x14ac:dyDescent="0.3">
      <c r="E208" s="101"/>
      <c r="F208" s="101"/>
    </row>
    <row r="209" spans="5:6" x14ac:dyDescent="0.3">
      <c r="E209" s="101"/>
      <c r="F209" s="101"/>
    </row>
    <row r="210" spans="5:6" x14ac:dyDescent="0.3">
      <c r="E210" s="101"/>
      <c r="F210" s="101"/>
    </row>
    <row r="211" spans="5:6" x14ac:dyDescent="0.3">
      <c r="E211" s="101"/>
      <c r="F211" s="101"/>
    </row>
    <row r="212" spans="5:6" x14ac:dyDescent="0.3">
      <c r="E212" s="101"/>
      <c r="F212" s="101"/>
    </row>
    <row r="213" spans="5:6" x14ac:dyDescent="0.3">
      <c r="E213" s="101"/>
      <c r="F213" s="101"/>
    </row>
    <row r="214" spans="5:6" x14ac:dyDescent="0.3">
      <c r="E214" s="101"/>
      <c r="F214" s="101"/>
    </row>
    <row r="215" spans="5:6" x14ac:dyDescent="0.3">
      <c r="E215" s="101"/>
      <c r="F215" s="101"/>
    </row>
    <row r="216" spans="5:6" x14ac:dyDescent="0.3">
      <c r="E216" s="101"/>
      <c r="F216" s="101"/>
    </row>
    <row r="217" spans="5:6" x14ac:dyDescent="0.3">
      <c r="E217" s="101"/>
      <c r="F217" s="101"/>
    </row>
    <row r="218" spans="5:6" x14ac:dyDescent="0.3">
      <c r="E218" s="101"/>
      <c r="F218" s="101"/>
    </row>
    <row r="219" spans="5:6" x14ac:dyDescent="0.3">
      <c r="E219" s="101"/>
      <c r="F219" s="101"/>
    </row>
    <row r="220" spans="5:6" x14ac:dyDescent="0.3">
      <c r="E220" s="101"/>
      <c r="F220" s="101"/>
    </row>
    <row r="221" spans="5:6" x14ac:dyDescent="0.3">
      <c r="E221" s="101"/>
      <c r="F221" s="101"/>
    </row>
    <row r="222" spans="5:6" x14ac:dyDescent="0.3">
      <c r="E222" s="101"/>
      <c r="F222" s="101"/>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1AE00-15CB-4A47-8FC2-5A803BB9F693}">
  <sheetPr>
    <tabColor rgb="FF00B050"/>
  </sheetPr>
  <dimension ref="A1:J222"/>
  <sheetViews>
    <sheetView topLeftCell="A6" zoomScale="55" zoomScaleNormal="55" workbookViewId="0">
      <selection activeCell="C11" sqref="C11"/>
    </sheetView>
  </sheetViews>
  <sheetFormatPr baseColWidth="10" defaultRowHeight="14.4" x14ac:dyDescent="0.3"/>
  <cols>
    <col min="1" max="1" width="35" customWidth="1"/>
    <col min="2" max="2" width="28.44140625" customWidth="1"/>
    <col min="3" max="3" width="26.109375" customWidth="1"/>
    <col min="4" max="4" width="67" style="101" customWidth="1"/>
    <col min="5" max="8" width="66.6640625" customWidth="1"/>
    <col min="9" max="10" width="67" style="101" customWidth="1"/>
  </cols>
  <sheetData>
    <row r="1" spans="1:10" ht="51.75" customHeight="1" x14ac:dyDescent="0.3">
      <c r="A1" s="189" t="s">
        <v>409</v>
      </c>
      <c r="B1" s="349" t="s">
        <v>787</v>
      </c>
      <c r="C1" s="101"/>
      <c r="D1" s="169" t="s">
        <v>786</v>
      </c>
      <c r="E1" s="169" t="s">
        <v>786</v>
      </c>
      <c r="F1" s="169"/>
      <c r="G1" s="169" t="s">
        <v>786</v>
      </c>
      <c r="H1" s="169"/>
      <c r="I1" s="169" t="s">
        <v>786</v>
      </c>
      <c r="J1" s="169" t="s">
        <v>786</v>
      </c>
    </row>
    <row r="2" spans="1:10" x14ac:dyDescent="0.3">
      <c r="A2" s="376"/>
      <c r="B2" t="s">
        <v>790</v>
      </c>
      <c r="C2" s="101"/>
      <c r="D2" s="256" t="str">
        <f>MID(D10,1,9)</f>
        <v>468690000</v>
      </c>
      <c r="E2" s="256" t="str">
        <f t="shared" ref="E2:J2" si="0">MID(E10,1,9)</f>
        <v>627890000</v>
      </c>
      <c r="F2" s="256" t="str">
        <f t="shared" si="0"/>
        <v>627890000</v>
      </c>
      <c r="G2" s="256" t="str">
        <f t="shared" si="0"/>
        <v>627891004</v>
      </c>
      <c r="H2" s="256" t="str">
        <f t="shared" si="0"/>
        <v>627891004</v>
      </c>
      <c r="I2" s="256" t="str">
        <f t="shared" si="0"/>
        <v>627891004</v>
      </c>
      <c r="J2" s="256" t="str">
        <f t="shared" si="0"/>
        <v>627891004</v>
      </c>
    </row>
    <row r="3" spans="1:10" ht="14.25" customHeight="1" x14ac:dyDescent="0.3">
      <c r="A3" s="376"/>
      <c r="C3" s="101"/>
      <c r="D3" s="129" t="s">
        <v>867</v>
      </c>
      <c r="E3" s="129" t="s">
        <v>868</v>
      </c>
      <c r="F3" s="129" t="s">
        <v>868</v>
      </c>
      <c r="G3" s="129" t="s">
        <v>869</v>
      </c>
      <c r="H3" s="129" t="s">
        <v>869</v>
      </c>
      <c r="I3" s="129" t="s">
        <v>869</v>
      </c>
      <c r="J3" s="129" t="s">
        <v>869</v>
      </c>
    </row>
    <row r="4" spans="1:10" ht="14.25" customHeight="1" x14ac:dyDescent="0.3">
      <c r="A4" s="376"/>
      <c r="C4" s="24" t="s">
        <v>221</v>
      </c>
      <c r="D4" s="377" t="s">
        <v>870</v>
      </c>
      <c r="E4" s="129">
        <v>1</v>
      </c>
      <c r="F4" s="129">
        <v>1</v>
      </c>
      <c r="G4" s="129">
        <v>1</v>
      </c>
      <c r="H4" s="129">
        <v>1</v>
      </c>
      <c r="I4" s="377" t="s">
        <v>870</v>
      </c>
      <c r="J4" s="377" t="s">
        <v>870</v>
      </c>
    </row>
    <row r="5" spans="1:10" ht="408.75" customHeight="1" x14ac:dyDescent="0.3">
      <c r="A5" s="376" t="s">
        <v>251</v>
      </c>
      <c r="B5" s="96"/>
      <c r="C5" s="172"/>
      <c r="D5" s="379" t="s">
        <v>882</v>
      </c>
      <c r="E5" s="379" t="s">
        <v>876</v>
      </c>
      <c r="F5" s="379" t="s">
        <v>879</v>
      </c>
      <c r="G5" s="379" t="s">
        <v>877</v>
      </c>
      <c r="H5" s="379" t="s">
        <v>880</v>
      </c>
      <c r="I5" s="379" t="s">
        <v>878</v>
      </c>
      <c r="J5" s="379" t="s">
        <v>881</v>
      </c>
    </row>
    <row r="6" spans="1:10" x14ac:dyDescent="0.3">
      <c r="A6" s="376"/>
      <c r="D6" s="148" t="s">
        <v>212</v>
      </c>
      <c r="E6" s="148" t="s">
        <v>212</v>
      </c>
      <c r="F6" s="148" t="s">
        <v>212</v>
      </c>
      <c r="G6" s="148" t="s">
        <v>212</v>
      </c>
      <c r="H6" s="148" t="s">
        <v>212</v>
      </c>
      <c r="I6" s="148" t="s">
        <v>212</v>
      </c>
      <c r="J6" s="148" t="s">
        <v>212</v>
      </c>
    </row>
    <row r="7" spans="1:10" x14ac:dyDescent="0.3">
      <c r="A7" s="103" t="s">
        <v>182</v>
      </c>
      <c r="B7" s="104"/>
      <c r="C7" s="105">
        <v>3</v>
      </c>
      <c r="D7" s="171" t="s">
        <v>67</v>
      </c>
      <c r="E7" s="171" t="s">
        <v>67</v>
      </c>
      <c r="F7" s="171" t="s">
        <v>67</v>
      </c>
      <c r="G7" s="171" t="s">
        <v>67</v>
      </c>
      <c r="H7" s="171" t="s">
        <v>67</v>
      </c>
      <c r="I7" s="171" t="s">
        <v>67</v>
      </c>
      <c r="J7" s="171" t="s">
        <v>67</v>
      </c>
    </row>
    <row r="8" spans="1:10" ht="43.2" x14ac:dyDescent="0.3">
      <c r="A8" s="103" t="s">
        <v>183</v>
      </c>
      <c r="B8" s="104" t="s">
        <v>89</v>
      </c>
      <c r="C8" s="105">
        <v>8</v>
      </c>
      <c r="D8" s="108" t="s">
        <v>883</v>
      </c>
      <c r="E8" s="108" t="s">
        <v>417</v>
      </c>
      <c r="F8" s="108" t="s">
        <v>417</v>
      </c>
      <c r="G8" s="108" t="s">
        <v>417</v>
      </c>
      <c r="H8" s="108" t="s">
        <v>417</v>
      </c>
      <c r="I8" s="108" t="s">
        <v>417</v>
      </c>
      <c r="J8" s="108" t="s">
        <v>417</v>
      </c>
    </row>
    <row r="9" spans="1:10" x14ac:dyDescent="0.3">
      <c r="A9" s="103" t="s">
        <v>184</v>
      </c>
      <c r="B9" s="104"/>
      <c r="C9" s="105">
        <v>2</v>
      </c>
      <c r="D9" s="119" t="s">
        <v>50</v>
      </c>
      <c r="E9" s="119" t="s">
        <v>50</v>
      </c>
      <c r="F9" s="119" t="s">
        <v>50</v>
      </c>
      <c r="G9" s="119" t="s">
        <v>50</v>
      </c>
      <c r="H9" s="119" t="s">
        <v>50</v>
      </c>
      <c r="I9" s="119" t="s">
        <v>50</v>
      </c>
      <c r="J9" s="119" t="s">
        <v>50</v>
      </c>
    </row>
    <row r="10" spans="1:10" ht="37.5" customHeight="1" x14ac:dyDescent="0.3">
      <c r="A10" s="103" t="s">
        <v>185</v>
      </c>
      <c r="B10" s="104" t="s">
        <v>49</v>
      </c>
      <c r="C10" s="105">
        <v>17</v>
      </c>
      <c r="D10" s="120" t="s">
        <v>815</v>
      </c>
      <c r="E10" s="120" t="s">
        <v>797</v>
      </c>
      <c r="F10" s="120" t="s">
        <v>797</v>
      </c>
      <c r="G10" s="120" t="s">
        <v>875</v>
      </c>
      <c r="H10" s="120" t="s">
        <v>875</v>
      </c>
      <c r="I10" s="120" t="s">
        <v>875</v>
      </c>
      <c r="J10" s="120" t="s">
        <v>875</v>
      </c>
    </row>
    <row r="11" spans="1:10" ht="28.8" x14ac:dyDescent="0.3">
      <c r="A11" s="103" t="s">
        <v>186</v>
      </c>
      <c r="B11" s="104" t="s">
        <v>46</v>
      </c>
      <c r="C11" s="105">
        <v>1</v>
      </c>
      <c r="D11" s="118" t="s">
        <v>204</v>
      </c>
      <c r="E11" s="118" t="s">
        <v>204</v>
      </c>
      <c r="F11" s="118" t="s">
        <v>705</v>
      </c>
      <c r="G11" s="118" t="s">
        <v>204</v>
      </c>
      <c r="H11" s="118" t="s">
        <v>705</v>
      </c>
      <c r="I11" s="118" t="s">
        <v>204</v>
      </c>
      <c r="J11" s="118" t="s">
        <v>705</v>
      </c>
    </row>
    <row r="12" spans="1:10" x14ac:dyDescent="0.3">
      <c r="A12" s="103" t="s">
        <v>187</v>
      </c>
      <c r="B12" s="117"/>
      <c r="C12" s="105">
        <v>17</v>
      </c>
      <c r="D12" s="118" t="s">
        <v>206</v>
      </c>
      <c r="E12" s="118" t="s">
        <v>206</v>
      </c>
      <c r="F12" s="118" t="str">
        <f>PREAMBULE!$B$24</f>
        <v>01R1R000</v>
      </c>
      <c r="G12" s="118" t="s">
        <v>206</v>
      </c>
      <c r="H12" s="118" t="str">
        <f>PREAMBULE!$B$24</f>
        <v>01R1R000</v>
      </c>
      <c r="I12" s="118" t="s">
        <v>206</v>
      </c>
      <c r="J12" s="118" t="str">
        <f>PREAMBULE!$B$24</f>
        <v>01R1R000</v>
      </c>
    </row>
    <row r="13" spans="1:10" ht="51.75" customHeight="1" x14ac:dyDescent="0.3">
      <c r="A13" s="103" t="s">
        <v>188</v>
      </c>
      <c r="B13" s="117"/>
      <c r="C13" s="105">
        <v>35</v>
      </c>
      <c r="D13" s="112" t="s">
        <v>884</v>
      </c>
      <c r="E13" s="112" t="s">
        <v>411</v>
      </c>
      <c r="F13" s="112" t="s">
        <v>411</v>
      </c>
      <c r="G13" s="112" t="s">
        <v>411</v>
      </c>
      <c r="H13" s="112" t="s">
        <v>411</v>
      </c>
      <c r="I13" s="112" t="s">
        <v>411</v>
      </c>
      <c r="J13" s="112" t="s">
        <v>411</v>
      </c>
    </row>
    <row r="14" spans="1:10" ht="102" customHeight="1" x14ac:dyDescent="0.3">
      <c r="A14" s="103" t="s">
        <v>189</v>
      </c>
      <c r="B14" s="104" t="s">
        <v>117</v>
      </c>
      <c r="C14" s="105">
        <v>35</v>
      </c>
      <c r="D14" s="112" t="s">
        <v>885</v>
      </c>
      <c r="E14" s="112" t="s">
        <v>885</v>
      </c>
      <c r="F14" s="112" t="s">
        <v>743</v>
      </c>
      <c r="G14" s="112" t="s">
        <v>886</v>
      </c>
      <c r="H14" s="100" t="s">
        <v>726</v>
      </c>
      <c r="I14" s="112" t="s">
        <v>887</v>
      </c>
      <c r="J14" s="112" t="s">
        <v>427</v>
      </c>
    </row>
    <row r="15" spans="1:10" x14ac:dyDescent="0.3">
      <c r="A15" s="103" t="s">
        <v>190</v>
      </c>
      <c r="B15" s="104" t="s">
        <v>47</v>
      </c>
      <c r="C15" s="105">
        <v>3</v>
      </c>
      <c r="D15" s="118" t="s">
        <v>205</v>
      </c>
      <c r="E15" s="118" t="s">
        <v>205</v>
      </c>
      <c r="F15" s="118" t="s">
        <v>205</v>
      </c>
      <c r="G15" s="118" t="s">
        <v>205</v>
      </c>
      <c r="H15" s="118" t="s">
        <v>205</v>
      </c>
      <c r="I15" s="118" t="s">
        <v>205</v>
      </c>
      <c r="J15" s="118" t="s">
        <v>205</v>
      </c>
    </row>
    <row r="16" spans="1:10" x14ac:dyDescent="0.3">
      <c r="A16" s="103" t="s">
        <v>191</v>
      </c>
      <c r="B16" s="104" t="s">
        <v>48</v>
      </c>
      <c r="C16" s="105">
        <v>8</v>
      </c>
      <c r="D16" s="118" t="s">
        <v>207</v>
      </c>
      <c r="E16" s="118" t="s">
        <v>207</v>
      </c>
      <c r="F16" s="118" t="s">
        <v>207</v>
      </c>
      <c r="G16" s="118" t="s">
        <v>207</v>
      </c>
      <c r="H16" s="118" t="s">
        <v>207</v>
      </c>
      <c r="I16" s="118" t="s">
        <v>207</v>
      </c>
      <c r="J16" s="118" t="s">
        <v>207</v>
      </c>
    </row>
    <row r="17" spans="1:10" x14ac:dyDescent="0.3">
      <c r="A17" s="103" t="s">
        <v>192</v>
      </c>
      <c r="B17" s="117"/>
      <c r="C17" s="105">
        <v>1</v>
      </c>
      <c r="D17" s="150" t="s">
        <v>52</v>
      </c>
      <c r="E17" s="150" t="s">
        <v>63</v>
      </c>
      <c r="F17" s="150" t="s">
        <v>63</v>
      </c>
      <c r="G17" s="150" t="s">
        <v>63</v>
      </c>
      <c r="H17" s="150" t="s">
        <v>63</v>
      </c>
      <c r="I17" s="150" t="s">
        <v>63</v>
      </c>
      <c r="J17" s="150" t="s">
        <v>63</v>
      </c>
    </row>
    <row r="18" spans="1:10" ht="78" customHeight="1" x14ac:dyDescent="0.3">
      <c r="A18" s="103" t="s">
        <v>193</v>
      </c>
      <c r="B18" s="113" t="s">
        <v>103</v>
      </c>
      <c r="C18" s="105">
        <v>20</v>
      </c>
      <c r="D18" s="115" t="s">
        <v>871</v>
      </c>
      <c r="E18" s="115" t="s">
        <v>872</v>
      </c>
      <c r="F18" s="115" t="s">
        <v>372</v>
      </c>
      <c r="G18" s="115" t="s">
        <v>873</v>
      </c>
      <c r="H18" s="115" t="s">
        <v>372</v>
      </c>
      <c r="I18" s="115" t="s">
        <v>874</v>
      </c>
      <c r="J18" s="115" t="s">
        <v>372</v>
      </c>
    </row>
    <row r="19" spans="1:10" x14ac:dyDescent="0.3">
      <c r="A19" s="103" t="s">
        <v>194</v>
      </c>
      <c r="B19" s="117"/>
      <c r="C19" s="105">
        <v>1</v>
      </c>
      <c r="D19" s="121" t="s">
        <v>53</v>
      </c>
      <c r="E19" s="121" t="s">
        <v>53</v>
      </c>
      <c r="F19" s="121" t="s">
        <v>53</v>
      </c>
      <c r="G19" s="121" t="s">
        <v>53</v>
      </c>
      <c r="H19" s="121" t="s">
        <v>53</v>
      </c>
      <c r="I19" s="121" t="s">
        <v>53</v>
      </c>
      <c r="J19" s="121" t="s">
        <v>53</v>
      </c>
    </row>
    <row r="20" spans="1:10" ht="87" customHeight="1" x14ac:dyDescent="0.3">
      <c r="A20" s="103" t="s">
        <v>195</v>
      </c>
      <c r="B20" s="104" t="s">
        <v>104</v>
      </c>
      <c r="C20" s="105">
        <v>8</v>
      </c>
      <c r="D20" s="112" t="s">
        <v>888</v>
      </c>
      <c r="E20" s="112" t="s">
        <v>369</v>
      </c>
      <c r="F20" s="112" t="s">
        <v>369</v>
      </c>
      <c r="G20" s="112" t="s">
        <v>369</v>
      </c>
      <c r="H20" s="112" t="s">
        <v>369</v>
      </c>
      <c r="I20" s="112" t="s">
        <v>369</v>
      </c>
      <c r="J20" s="112" t="s">
        <v>369</v>
      </c>
    </row>
    <row r="21" spans="1:10" x14ac:dyDescent="0.3">
      <c r="A21" s="103" t="s">
        <v>196</v>
      </c>
      <c r="B21" s="117"/>
      <c r="C21" s="105">
        <v>3</v>
      </c>
      <c r="D21" s="118" t="s">
        <v>54</v>
      </c>
      <c r="E21" s="118" t="s">
        <v>54</v>
      </c>
      <c r="F21" s="122" t="s">
        <v>54</v>
      </c>
      <c r="G21" s="118" t="s">
        <v>54</v>
      </c>
      <c r="H21" s="122" t="s">
        <v>54</v>
      </c>
      <c r="I21" s="118" t="s">
        <v>54</v>
      </c>
      <c r="J21" s="122" t="s">
        <v>54</v>
      </c>
    </row>
    <row r="22" spans="1:10" x14ac:dyDescent="0.3">
      <c r="A22" s="103" t="s">
        <v>197</v>
      </c>
      <c r="B22" s="117"/>
      <c r="C22" s="105">
        <v>10</v>
      </c>
      <c r="D22" s="118" t="s">
        <v>208</v>
      </c>
      <c r="E22" s="118" t="s">
        <v>208</v>
      </c>
      <c r="F22" s="118" t="s">
        <v>208</v>
      </c>
      <c r="G22" s="118" t="s">
        <v>208</v>
      </c>
      <c r="H22" s="118" t="s">
        <v>208</v>
      </c>
      <c r="I22" s="118" t="s">
        <v>208</v>
      </c>
      <c r="J22" s="118" t="s">
        <v>208</v>
      </c>
    </row>
    <row r="23" spans="1:10" x14ac:dyDescent="0.3">
      <c r="A23" s="103" t="s">
        <v>198</v>
      </c>
      <c r="B23" s="117"/>
      <c r="C23" s="105">
        <v>3</v>
      </c>
      <c r="D23" s="122" t="s">
        <v>55</v>
      </c>
      <c r="E23" s="122" t="s">
        <v>55</v>
      </c>
      <c r="F23" s="122" t="s">
        <v>55</v>
      </c>
      <c r="G23" s="122" t="s">
        <v>55</v>
      </c>
      <c r="H23" s="122" t="s">
        <v>55</v>
      </c>
      <c r="I23" s="122" t="s">
        <v>55</v>
      </c>
      <c r="J23" s="122" t="s">
        <v>55</v>
      </c>
    </row>
    <row r="24" spans="1:10" x14ac:dyDescent="0.3">
      <c r="A24" s="103" t="s">
        <v>199</v>
      </c>
      <c r="B24" s="104" t="s">
        <v>48</v>
      </c>
      <c r="C24" s="105">
        <v>40</v>
      </c>
      <c r="D24" s="118" t="s">
        <v>209</v>
      </c>
      <c r="E24" s="118" t="s">
        <v>209</v>
      </c>
      <c r="F24" s="118" t="s">
        <v>209</v>
      </c>
      <c r="G24" s="118" t="s">
        <v>209</v>
      </c>
      <c r="H24" s="118" t="s">
        <v>209</v>
      </c>
      <c r="I24" s="118" t="s">
        <v>209</v>
      </c>
      <c r="J24" s="118" t="s">
        <v>209</v>
      </c>
    </row>
    <row r="25" spans="1:10" x14ac:dyDescent="0.3">
      <c r="A25" s="103" t="s">
        <v>200</v>
      </c>
      <c r="B25" s="117"/>
      <c r="C25" s="105">
        <v>3</v>
      </c>
      <c r="D25" s="123" t="s">
        <v>64</v>
      </c>
      <c r="E25" s="123" t="s">
        <v>64</v>
      </c>
      <c r="F25" s="123" t="s">
        <v>64</v>
      </c>
      <c r="G25" s="123" t="s">
        <v>64</v>
      </c>
      <c r="H25" s="123" t="s">
        <v>64</v>
      </c>
      <c r="I25" s="123" t="s">
        <v>64</v>
      </c>
      <c r="J25" s="123" t="s">
        <v>64</v>
      </c>
    </row>
    <row r="26" spans="1:10" x14ac:dyDescent="0.3">
      <c r="A26" s="103" t="s">
        <v>201</v>
      </c>
      <c r="B26" s="117"/>
      <c r="C26" s="105">
        <v>2</v>
      </c>
      <c r="D26" s="118" t="s">
        <v>499</v>
      </c>
      <c r="E26" s="118" t="s">
        <v>499</v>
      </c>
      <c r="F26" s="119" t="s">
        <v>499</v>
      </c>
      <c r="G26" s="118" t="s">
        <v>499</v>
      </c>
      <c r="H26" s="119" t="s">
        <v>499</v>
      </c>
      <c r="I26" s="118" t="s">
        <v>499</v>
      </c>
      <c r="J26" s="119" t="s">
        <v>499</v>
      </c>
    </row>
    <row r="27" spans="1:10" x14ac:dyDescent="0.3">
      <c r="A27" s="103" t="s">
        <v>202</v>
      </c>
      <c r="B27" s="117"/>
      <c r="C27" s="105">
        <v>2</v>
      </c>
      <c r="D27" s="118" t="s">
        <v>211</v>
      </c>
      <c r="E27" s="118" t="s">
        <v>211</v>
      </c>
      <c r="F27" s="118" t="s">
        <v>211</v>
      </c>
      <c r="G27" s="118" t="s">
        <v>211</v>
      </c>
      <c r="H27" s="118" t="s">
        <v>211</v>
      </c>
      <c r="I27" s="118" t="s">
        <v>211</v>
      </c>
      <c r="J27" s="118" t="s">
        <v>211</v>
      </c>
    </row>
    <row r="28" spans="1:10" x14ac:dyDescent="0.3">
      <c r="A28" s="103" t="s">
        <v>197</v>
      </c>
      <c r="B28" s="117"/>
      <c r="C28" s="105">
        <v>35</v>
      </c>
      <c r="D28" s="118" t="s">
        <v>210</v>
      </c>
      <c r="E28" s="118" t="s">
        <v>210</v>
      </c>
      <c r="F28" s="118" t="s">
        <v>210</v>
      </c>
      <c r="G28" s="118" t="s">
        <v>210</v>
      </c>
      <c r="H28" s="118" t="s">
        <v>210</v>
      </c>
      <c r="I28" s="118" t="s">
        <v>210</v>
      </c>
      <c r="J28" s="118" t="s">
        <v>210</v>
      </c>
    </row>
    <row r="29" spans="1:10" x14ac:dyDescent="0.3">
      <c r="A29" s="103" t="s">
        <v>706</v>
      </c>
      <c r="B29" s="117"/>
      <c r="C29" s="105">
        <v>173</v>
      </c>
      <c r="D29" s="118" t="s">
        <v>715</v>
      </c>
      <c r="E29" s="118" t="s">
        <v>715</v>
      </c>
      <c r="F29" s="118" t="s">
        <v>715</v>
      </c>
      <c r="G29" s="118" t="s">
        <v>715</v>
      </c>
      <c r="H29" s="118" t="s">
        <v>715</v>
      </c>
      <c r="I29" s="118" t="s">
        <v>715</v>
      </c>
      <c r="J29" s="118" t="s">
        <v>715</v>
      </c>
    </row>
    <row r="30" spans="1:10" x14ac:dyDescent="0.3">
      <c r="A30" s="103" t="s">
        <v>707</v>
      </c>
      <c r="B30" s="117"/>
      <c r="C30" s="105">
        <v>2</v>
      </c>
      <c r="D30" s="118" t="s">
        <v>211</v>
      </c>
      <c r="E30" s="118" t="s">
        <v>211</v>
      </c>
      <c r="F30" s="106" t="str">
        <f>"les caractères 1 et 2 de la clé analytique soit "&amp;MID(PREAMBULE!$B$24,1,2)</f>
        <v>les caractères 1 et 2 de la clé analytique soit 01</v>
      </c>
      <c r="G30" s="118" t="s">
        <v>211</v>
      </c>
      <c r="H30" s="106" t="str">
        <f>"les caractères 1 et 2 de la clé analytique soit "&amp;MID(PREAMBULE!$B$24,1,2)</f>
        <v>les caractères 1 et 2 de la clé analytique soit 01</v>
      </c>
      <c r="I30" s="118" t="s">
        <v>211</v>
      </c>
      <c r="J30" s="106" t="str">
        <f>"les caractères 1 et 2 de la clé analytique soit "&amp;MID(PREAMBULE!$B$24,1,2)</f>
        <v>les caractères 1 et 2 de la clé analytique soit 01</v>
      </c>
    </row>
    <row r="31" spans="1:10" x14ac:dyDescent="0.3">
      <c r="A31" s="103" t="s">
        <v>708</v>
      </c>
      <c r="B31" s="117"/>
      <c r="C31" s="105">
        <v>15</v>
      </c>
      <c r="D31" s="118" t="s">
        <v>716</v>
      </c>
      <c r="E31" s="118" t="s">
        <v>716</v>
      </c>
      <c r="F31" s="118" t="s">
        <v>716</v>
      </c>
      <c r="G31" s="118" t="s">
        <v>716</v>
      </c>
      <c r="H31" s="118" t="s">
        <v>716</v>
      </c>
      <c r="I31" s="118" t="s">
        <v>716</v>
      </c>
      <c r="J31" s="118" t="s">
        <v>716</v>
      </c>
    </row>
    <row r="32" spans="1:10" x14ac:dyDescent="0.3">
      <c r="A32" s="103" t="s">
        <v>709</v>
      </c>
      <c r="B32" s="117"/>
      <c r="C32" s="105">
        <v>2</v>
      </c>
      <c r="D32" s="118" t="s">
        <v>211</v>
      </c>
      <c r="E32" s="118" t="s">
        <v>211</v>
      </c>
      <c r="F32" s="106" t="str">
        <f>"les caractères 3 et 4 de la clé analytique  soit "&amp;MID(PREAMBULE!$B$24,3,2)</f>
        <v>les caractères 3 et 4 de la clé analytique  soit R1</v>
      </c>
      <c r="G32" s="118" t="s">
        <v>211</v>
      </c>
      <c r="H32" s="106" t="str">
        <f>"les caractères 3 et 4 de la clé analytique  soit "&amp;MID(PREAMBULE!$B$24,3,2)</f>
        <v>les caractères 3 et 4 de la clé analytique  soit R1</v>
      </c>
      <c r="I32" s="118" t="s">
        <v>211</v>
      </c>
      <c r="J32" s="106" t="str">
        <f>"les caractères 3 et 4 de la clé analytique  soit "&amp;MID(PREAMBULE!$B$24,3,2)</f>
        <v>les caractères 3 et 4 de la clé analytique  soit R1</v>
      </c>
    </row>
    <row r="33" spans="1:10" x14ac:dyDescent="0.3">
      <c r="A33" s="103" t="s">
        <v>710</v>
      </c>
      <c r="B33" s="117"/>
      <c r="C33" s="105">
        <v>15</v>
      </c>
      <c r="D33" s="118" t="s">
        <v>716</v>
      </c>
      <c r="E33" s="118" t="s">
        <v>716</v>
      </c>
      <c r="F33" s="118" t="s">
        <v>716</v>
      </c>
      <c r="G33" s="118" t="s">
        <v>716</v>
      </c>
      <c r="H33" s="118" t="s">
        <v>716</v>
      </c>
      <c r="I33" s="118" t="s">
        <v>716</v>
      </c>
      <c r="J33" s="118" t="s">
        <v>716</v>
      </c>
    </row>
    <row r="34" spans="1:10" x14ac:dyDescent="0.3">
      <c r="A34" s="103" t="s">
        <v>711</v>
      </c>
      <c r="B34" s="117"/>
      <c r="C34" s="105">
        <v>1</v>
      </c>
      <c r="D34" s="174" t="s">
        <v>204</v>
      </c>
      <c r="E34" s="174" t="s">
        <v>204</v>
      </c>
      <c r="F34" s="106" t="str">
        <f>"le caractère 5 de la clé analytique soit "&amp;MID(PREAMBULE!$B$24,5,1)</f>
        <v>le caractère 5 de la clé analytique soit R</v>
      </c>
      <c r="G34" s="174" t="s">
        <v>204</v>
      </c>
      <c r="H34" s="106" t="str">
        <f>"le caractère 5 de la clé analytique soit "&amp;MID(PREAMBULE!$B$24,5,1)</f>
        <v>le caractère 5 de la clé analytique soit R</v>
      </c>
      <c r="I34" s="174" t="s">
        <v>204</v>
      </c>
      <c r="J34" s="106" t="str">
        <f>"le caractère 5 de la clé analytique soit "&amp;MID(PREAMBULE!$B$24,5,1)</f>
        <v>le caractère 5 de la clé analytique soit R</v>
      </c>
    </row>
    <row r="35" spans="1:10" x14ac:dyDescent="0.3">
      <c r="A35" s="103" t="s">
        <v>712</v>
      </c>
      <c r="B35" s="117"/>
      <c r="C35" s="105">
        <v>16</v>
      </c>
      <c r="D35" s="174" t="s">
        <v>717</v>
      </c>
      <c r="E35" s="174" t="s">
        <v>717</v>
      </c>
      <c r="F35" s="174" t="s">
        <v>717</v>
      </c>
      <c r="G35" s="174" t="s">
        <v>717</v>
      </c>
      <c r="H35" s="174" t="s">
        <v>717</v>
      </c>
      <c r="I35" s="174" t="s">
        <v>717</v>
      </c>
      <c r="J35" s="174" t="s">
        <v>717</v>
      </c>
    </row>
    <row r="36" spans="1:10" x14ac:dyDescent="0.3">
      <c r="A36" s="103" t="s">
        <v>713</v>
      </c>
      <c r="B36" s="117"/>
      <c r="C36" s="105">
        <v>3</v>
      </c>
      <c r="D36" s="174" t="s">
        <v>719</v>
      </c>
      <c r="E36" s="174" t="s">
        <v>719</v>
      </c>
      <c r="F36" s="106" t="str">
        <f>"les caractères 6, 7 et 8 de la clé analytique  soit "&amp;MID(PREAMBULE!$B$24,6,3)</f>
        <v>les caractères 6, 7 et 8 de la clé analytique  soit 000</v>
      </c>
      <c r="G36" s="174" t="s">
        <v>719</v>
      </c>
      <c r="H36" s="106" t="str">
        <f>"les caractères 6, 7 et 8 de la clé analytique  soit "&amp;MID(PREAMBULE!$B$24,6,3)</f>
        <v>les caractères 6, 7 et 8 de la clé analytique  soit 000</v>
      </c>
      <c r="I36" s="174" t="s">
        <v>719</v>
      </c>
      <c r="J36" s="106" t="str">
        <f>"les caractères 6, 7 et 8 de la clé analytique  soit "&amp;MID(PREAMBULE!$B$24,6,3)</f>
        <v>les caractères 6, 7 et 8 de la clé analytique  soit 000</v>
      </c>
    </row>
    <row r="37" spans="1:10" x14ac:dyDescent="0.3">
      <c r="A37" s="103" t="s">
        <v>714</v>
      </c>
      <c r="B37" s="117"/>
      <c r="C37" s="105">
        <v>14</v>
      </c>
      <c r="D37" s="174" t="s">
        <v>718</v>
      </c>
      <c r="E37" s="174" t="s">
        <v>718</v>
      </c>
      <c r="F37" s="174" t="s">
        <v>718</v>
      </c>
      <c r="G37" s="174" t="s">
        <v>718</v>
      </c>
      <c r="H37" s="174" t="s">
        <v>718</v>
      </c>
      <c r="I37" s="174" t="s">
        <v>718</v>
      </c>
      <c r="J37" s="174" t="s">
        <v>718</v>
      </c>
    </row>
    <row r="38" spans="1:10" s="41" customFormat="1" x14ac:dyDescent="0.3">
      <c r="A38" s="277"/>
      <c r="B38" s="117" t="s">
        <v>850</v>
      </c>
      <c r="C38" s="105">
        <f>SUM(C7:C37)</f>
        <v>498</v>
      </c>
      <c r="D38" s="174"/>
      <c r="E38" s="174"/>
      <c r="F38" s="174"/>
      <c r="G38" s="174"/>
      <c r="H38" s="174"/>
      <c r="I38" s="174"/>
      <c r="J38" s="174"/>
    </row>
    <row r="39" spans="1:10" ht="23.4" x14ac:dyDescent="0.45">
      <c r="D39" s="375" t="s">
        <v>314</v>
      </c>
      <c r="E39" s="375"/>
      <c r="F39" s="375"/>
      <c r="G39" s="375"/>
      <c r="H39" s="375"/>
      <c r="I39" s="375" t="s">
        <v>314</v>
      </c>
      <c r="J39" s="375" t="s">
        <v>314</v>
      </c>
    </row>
    <row r="40" spans="1:10" ht="15.6" x14ac:dyDescent="0.3">
      <c r="A40" s="277"/>
      <c r="C40" s="278" t="s">
        <v>221</v>
      </c>
      <c r="D40" s="378" t="s">
        <v>853</v>
      </c>
      <c r="E40" s="227"/>
      <c r="F40" s="227"/>
      <c r="G40" s="227"/>
      <c r="H40" s="227"/>
      <c r="I40" s="378" t="s">
        <v>853</v>
      </c>
      <c r="J40" s="378" t="s">
        <v>853</v>
      </c>
    </row>
    <row r="41" spans="1:10" x14ac:dyDescent="0.3">
      <c r="C41" t="s">
        <v>799</v>
      </c>
      <c r="D41" s="24" t="str">
        <f>MID(D10,1,9)</f>
        <v>468690000</v>
      </c>
      <c r="E41" s="24"/>
      <c r="F41" s="24"/>
      <c r="G41" s="24"/>
      <c r="H41" s="24"/>
      <c r="I41" s="24" t="str">
        <f>MID(I10,1,9)</f>
        <v>627891004</v>
      </c>
      <c r="J41" s="24" t="str">
        <f>MID(J10,1,9)</f>
        <v>627891004</v>
      </c>
    </row>
    <row r="42" spans="1:10" ht="15.6" x14ac:dyDescent="0.3">
      <c r="C42" t="s">
        <v>317</v>
      </c>
      <c r="D42" s="24"/>
      <c r="E42" s="227"/>
      <c r="F42" s="227"/>
      <c r="G42" s="227"/>
      <c r="H42" s="245"/>
      <c r="I42" s="24"/>
      <c r="J42" s="24"/>
    </row>
    <row r="43" spans="1:10" ht="66" customHeight="1" x14ac:dyDescent="0.3">
      <c r="A43" s="41"/>
      <c r="C43" t="s">
        <v>310</v>
      </c>
      <c r="D43" s="227" t="s">
        <v>864</v>
      </c>
      <c r="E43" s="227"/>
      <c r="F43" s="227"/>
      <c r="G43" s="227"/>
      <c r="H43" s="227"/>
      <c r="I43" s="227" t="s">
        <v>783</v>
      </c>
      <c r="J43" s="227" t="s">
        <v>783</v>
      </c>
    </row>
    <row r="44" spans="1:10" ht="73.5" customHeight="1" x14ac:dyDescent="0.3">
      <c r="A44" s="41"/>
      <c r="C44" t="s">
        <v>311</v>
      </c>
      <c r="D44" s="227" t="s">
        <v>865</v>
      </c>
      <c r="E44" s="227"/>
      <c r="F44" s="227"/>
      <c r="G44" s="227"/>
      <c r="H44" s="227"/>
      <c r="I44" s="227" t="s">
        <v>782</v>
      </c>
      <c r="J44" s="227" t="s">
        <v>782</v>
      </c>
    </row>
    <row r="45" spans="1:10" ht="15.6" x14ac:dyDescent="0.3">
      <c r="A45" s="41"/>
      <c r="C45" t="s">
        <v>312</v>
      </c>
      <c r="D45" s="227" t="s">
        <v>371</v>
      </c>
      <c r="E45" s="227"/>
      <c r="F45" s="227"/>
      <c r="G45" s="227"/>
      <c r="H45" s="227"/>
      <c r="I45" s="227" t="s">
        <v>371</v>
      </c>
      <c r="J45" s="227" t="s">
        <v>371</v>
      </c>
    </row>
    <row r="46" spans="1:10" ht="15.6" x14ac:dyDescent="0.3">
      <c r="A46" s="41"/>
      <c r="C46" t="s">
        <v>313</v>
      </c>
      <c r="D46" s="238" t="s">
        <v>374</v>
      </c>
      <c r="E46" s="238"/>
      <c r="F46" s="238"/>
      <c r="G46" s="238"/>
      <c r="H46" s="238"/>
      <c r="I46" s="238" t="s">
        <v>374</v>
      </c>
      <c r="J46" s="238" t="s">
        <v>374</v>
      </c>
    </row>
    <row r="47" spans="1:10" ht="15.6" x14ac:dyDescent="0.3">
      <c r="A47" s="41"/>
      <c r="C47" t="s">
        <v>12</v>
      </c>
      <c r="D47" s="227" t="s">
        <v>372</v>
      </c>
      <c r="E47" s="238"/>
      <c r="F47" s="238"/>
      <c r="G47" s="238"/>
      <c r="H47" s="238"/>
      <c r="I47" s="227" t="s">
        <v>372</v>
      </c>
      <c r="J47" s="227" t="s">
        <v>372</v>
      </c>
    </row>
    <row r="48" spans="1:10" ht="15.6" x14ac:dyDescent="0.3">
      <c r="A48" s="41"/>
      <c r="C48" t="s">
        <v>315</v>
      </c>
      <c r="D48" s="227" t="s">
        <v>866</v>
      </c>
      <c r="E48" s="227"/>
      <c r="F48" s="227"/>
      <c r="G48" s="227"/>
      <c r="H48" s="227"/>
      <c r="I48" s="227" t="s">
        <v>866</v>
      </c>
      <c r="J48" s="227" t="s">
        <v>866</v>
      </c>
    </row>
    <row r="49" spans="3:10" x14ac:dyDescent="0.3">
      <c r="D49" s="24"/>
      <c r="E49" s="24"/>
      <c r="F49" s="24"/>
      <c r="G49" s="24"/>
      <c r="H49" s="24"/>
      <c r="I49" s="24"/>
      <c r="J49" s="24"/>
    </row>
    <row r="50" spans="3:10" x14ac:dyDescent="0.3">
      <c r="D50" s="24" t="str">
        <f>"Générer une ligne "&amp;D2&amp;IF(D17="C"," au crédit"," au débit")&amp;", libellé : "&amp;D14</f>
        <v>Générer une ligne 468690000 au crédit, libellé : "COM E   100"+schemehh:mi:ss
gtTransDt</v>
      </c>
      <c r="E50" s="24" t="str">
        <f t="shared" ref="E50:J50" si="1">"Générer une ligne "&amp;E2&amp;IF(E17="C"," au crédit"," au débit")&amp;", libellé : "&amp;E14</f>
        <v>Générer une ligne 627890000 au débit, libellé : "COM E   100"+schemehh:mi:ss
gtTransDt</v>
      </c>
      <c r="F50" s="24" t="str">
        <f t="shared" si="1"/>
        <v>Générer une ligne 627890000 au débit, libellé : Idem E14</v>
      </c>
      <c r="G50" s="24" t="str">
        <f t="shared" si="1"/>
        <v>Générer une ligne 627891004 au débit, libellé : "COF E   100"+schemehh:mi:ss
gtTransDt</v>
      </c>
      <c r="H50" s="24" t="str">
        <f t="shared" si="1"/>
        <v>Générer une ligne 627891004 au débit, libellé : Idem G14</v>
      </c>
      <c r="I50" s="24" t="str">
        <f t="shared" si="1"/>
        <v>Générer une ligne 627891004 au débit, libellé : "COB E   100"+schemehh:mi:ss
gtTransDt</v>
      </c>
      <c r="J50" s="24" t="str">
        <f t="shared" si="1"/>
        <v>Générer une ligne 627891004 au débit, libellé : Idem I14</v>
      </c>
    </row>
    <row r="51" spans="3:10" x14ac:dyDescent="0.3">
      <c r="D51" s="24"/>
      <c r="E51" s="24"/>
      <c r="F51" s="24"/>
      <c r="G51" s="24"/>
      <c r="H51" s="24"/>
      <c r="I51" s="24"/>
      <c r="J51" s="24"/>
    </row>
    <row r="52" spans="3:10" ht="23.4" x14ac:dyDescent="0.45">
      <c r="D52" s="375" t="s">
        <v>316</v>
      </c>
      <c r="E52" s="375"/>
      <c r="F52" s="375"/>
      <c r="G52" s="375"/>
      <c r="H52" s="375"/>
      <c r="I52" s="375" t="s">
        <v>316</v>
      </c>
      <c r="J52" s="375" t="s">
        <v>316</v>
      </c>
    </row>
    <row r="53" spans="3:10" ht="15.6" x14ac:dyDescent="0.3">
      <c r="C53" t="s">
        <v>799</v>
      </c>
      <c r="D53" s="24"/>
      <c r="E53" s="351"/>
      <c r="F53" s="351"/>
      <c r="G53" s="351"/>
      <c r="H53" s="380"/>
      <c r="I53" s="24"/>
      <c r="J53" s="24"/>
    </row>
    <row r="54" spans="3:10" ht="34.5" customHeight="1" x14ac:dyDescent="0.3">
      <c r="C54" t="s">
        <v>317</v>
      </c>
      <c r="D54" s="24"/>
      <c r="E54" s="227"/>
      <c r="F54" s="227"/>
      <c r="G54" s="227"/>
      <c r="H54" s="245"/>
      <c r="I54" s="24"/>
      <c r="J54" s="24"/>
    </row>
    <row r="55" spans="3:10" ht="15.6" x14ac:dyDescent="0.3">
      <c r="C55" t="s">
        <v>800</v>
      </c>
      <c r="D55" s="24"/>
      <c r="E55" s="227"/>
      <c r="F55" s="227"/>
      <c r="G55" s="227"/>
      <c r="H55" s="245"/>
      <c r="I55" s="24"/>
      <c r="J55" s="24"/>
    </row>
    <row r="56" spans="3:10" ht="15.6" x14ac:dyDescent="0.3">
      <c r="C56" t="s">
        <v>310</v>
      </c>
      <c r="D56" s="100"/>
      <c r="E56" s="227"/>
      <c r="F56" s="227"/>
      <c r="G56" s="227"/>
      <c r="H56" s="245"/>
      <c r="I56" s="100"/>
      <c r="J56" s="100"/>
    </row>
    <row r="57" spans="3:10" ht="15.6" x14ac:dyDescent="0.3">
      <c r="C57" t="s">
        <v>311</v>
      </c>
      <c r="D57" s="136"/>
      <c r="E57" s="227"/>
      <c r="F57" s="227"/>
      <c r="G57" s="227"/>
      <c r="H57" s="245"/>
      <c r="I57" s="136"/>
      <c r="J57" s="136"/>
    </row>
    <row r="58" spans="3:10" ht="72" customHeight="1" x14ac:dyDescent="0.3">
      <c r="C58" t="s">
        <v>319</v>
      </c>
      <c r="D58" s="100"/>
      <c r="E58" s="112"/>
      <c r="F58" s="112"/>
      <c r="G58" s="112"/>
      <c r="H58" s="100"/>
      <c r="I58" s="100"/>
      <c r="J58" s="100"/>
    </row>
    <row r="59" spans="3:10" ht="15.6" x14ac:dyDescent="0.3">
      <c r="C59" t="s">
        <v>313</v>
      </c>
      <c r="D59" s="24"/>
      <c r="E59" s="227"/>
      <c r="F59" s="227"/>
      <c r="G59" s="227"/>
      <c r="H59" s="245"/>
      <c r="I59" s="24"/>
      <c r="J59" s="24"/>
    </row>
    <row r="60" spans="3:10" ht="15.6" x14ac:dyDescent="0.3">
      <c r="C60" t="s">
        <v>12</v>
      </c>
      <c r="D60" s="151"/>
      <c r="E60" s="227"/>
      <c r="F60" s="227"/>
      <c r="G60" s="227"/>
      <c r="H60" s="245"/>
      <c r="I60" s="151"/>
      <c r="J60" s="151"/>
    </row>
    <row r="61" spans="3:10" ht="15.6" x14ac:dyDescent="0.3">
      <c r="C61" t="s">
        <v>320</v>
      </c>
      <c r="D61" s="24"/>
      <c r="E61" s="227"/>
      <c r="F61" s="227"/>
      <c r="G61" s="227"/>
      <c r="H61" s="245"/>
      <c r="I61" s="24"/>
      <c r="J61" s="24"/>
    </row>
    <row r="62" spans="3:10" ht="15.6" x14ac:dyDescent="0.3">
      <c r="C62" t="s">
        <v>321</v>
      </c>
      <c r="D62" s="24"/>
      <c r="E62" s="227"/>
      <c r="F62" s="227"/>
      <c r="G62" s="227"/>
      <c r="H62" s="245"/>
      <c r="I62" s="24"/>
      <c r="J62" s="24"/>
    </row>
    <row r="63" spans="3:10" x14ac:dyDescent="0.3">
      <c r="D63" s="24"/>
      <c r="E63" s="24"/>
      <c r="F63" s="24"/>
      <c r="G63" s="24"/>
      <c r="H63" s="24"/>
      <c r="I63" s="24"/>
      <c r="J63" s="24"/>
    </row>
    <row r="64" spans="3:10" x14ac:dyDescent="0.3">
      <c r="D64" s="24"/>
      <c r="E64" s="24"/>
      <c r="F64" s="24"/>
      <c r="G64" s="24"/>
      <c r="H64" s="24"/>
      <c r="I64" s="24"/>
      <c r="J64" s="24"/>
    </row>
    <row r="65" spans="4:10" x14ac:dyDescent="0.3">
      <c r="D65" s="24"/>
      <c r="E65" s="24"/>
      <c r="F65" s="24"/>
      <c r="G65" s="24"/>
      <c r="H65" s="24"/>
      <c r="I65" s="24"/>
      <c r="J65" s="24"/>
    </row>
    <row r="66" spans="4:10" x14ac:dyDescent="0.3">
      <c r="D66" s="24"/>
      <c r="E66" s="24"/>
      <c r="F66" s="24"/>
      <c r="G66" s="24"/>
      <c r="H66" s="24"/>
      <c r="I66" s="24"/>
      <c r="J66" s="24"/>
    </row>
    <row r="67" spans="4:10" x14ac:dyDescent="0.3">
      <c r="D67" s="24"/>
      <c r="E67" s="24"/>
      <c r="F67" s="24"/>
      <c r="G67" s="24"/>
      <c r="H67" s="24"/>
      <c r="I67" s="24"/>
      <c r="J67" s="24"/>
    </row>
    <row r="68" spans="4:10" x14ac:dyDescent="0.3">
      <c r="D68" s="24"/>
      <c r="E68" s="24"/>
      <c r="F68" s="24"/>
      <c r="G68" s="24"/>
      <c r="H68" s="24"/>
      <c r="I68" s="24"/>
      <c r="J68" s="24"/>
    </row>
    <row r="69" spans="4:10" x14ac:dyDescent="0.3">
      <c r="D69" s="24"/>
      <c r="E69" s="24"/>
      <c r="F69" s="24"/>
      <c r="G69" s="24"/>
      <c r="H69" s="24"/>
      <c r="I69" s="24"/>
      <c r="J69" s="24"/>
    </row>
    <row r="70" spans="4:10" x14ac:dyDescent="0.3">
      <c r="D70" s="24"/>
      <c r="E70" s="24"/>
      <c r="F70" s="24"/>
      <c r="G70" s="24"/>
      <c r="H70" s="24"/>
      <c r="I70" s="24"/>
      <c r="J70" s="24"/>
    </row>
    <row r="71" spans="4:10" x14ac:dyDescent="0.3">
      <c r="D71" s="24"/>
      <c r="E71" s="24"/>
      <c r="F71" s="24"/>
      <c r="G71" s="24"/>
      <c r="H71" s="24"/>
      <c r="I71" s="24"/>
      <c r="J71" s="24"/>
    </row>
    <row r="72" spans="4:10" x14ac:dyDescent="0.3">
      <c r="D72" s="24"/>
      <c r="E72" s="24"/>
      <c r="F72" s="24"/>
      <c r="G72" s="24"/>
      <c r="H72" s="24"/>
      <c r="I72" s="24"/>
      <c r="J72" s="24"/>
    </row>
    <row r="73" spans="4:10" x14ac:dyDescent="0.3">
      <c r="D73" s="24"/>
      <c r="E73" s="24"/>
      <c r="F73" s="24"/>
      <c r="G73" s="24"/>
      <c r="H73" s="24"/>
      <c r="I73" s="24"/>
      <c r="J73" s="24"/>
    </row>
    <row r="74" spans="4:10" x14ac:dyDescent="0.3">
      <c r="D74" s="24"/>
      <c r="E74" s="24"/>
      <c r="F74" s="24"/>
      <c r="G74" s="24"/>
      <c r="H74" s="24"/>
      <c r="I74" s="24"/>
      <c r="J74" s="24"/>
    </row>
    <row r="75" spans="4:10" x14ac:dyDescent="0.3">
      <c r="D75" s="24"/>
      <c r="E75" s="24"/>
      <c r="F75" s="24"/>
      <c r="G75" s="24"/>
      <c r="H75" s="24"/>
      <c r="I75" s="24"/>
      <c r="J75" s="24"/>
    </row>
    <row r="76" spans="4:10" x14ac:dyDescent="0.3">
      <c r="D76" s="24"/>
      <c r="E76" s="24"/>
      <c r="F76" s="24"/>
      <c r="G76" s="24"/>
      <c r="H76" s="24"/>
      <c r="I76" s="24"/>
      <c r="J76" s="24"/>
    </row>
    <row r="77" spans="4:10" x14ac:dyDescent="0.3">
      <c r="D77" s="24"/>
      <c r="E77" s="24"/>
      <c r="F77" s="24"/>
      <c r="G77" s="24"/>
      <c r="H77" s="24"/>
      <c r="I77" s="24"/>
      <c r="J77" s="24"/>
    </row>
    <row r="78" spans="4:10" x14ac:dyDescent="0.3">
      <c r="D78" s="24"/>
      <c r="E78" s="24"/>
      <c r="F78" s="24"/>
      <c r="G78" s="24"/>
      <c r="H78" s="24"/>
      <c r="I78" s="24"/>
      <c r="J78" s="24"/>
    </row>
    <row r="79" spans="4:10" x14ac:dyDescent="0.3">
      <c r="D79" s="24"/>
      <c r="E79" s="24"/>
      <c r="F79" s="24"/>
      <c r="G79" s="24"/>
      <c r="H79" s="24"/>
      <c r="I79" s="24"/>
      <c r="J79" s="24"/>
    </row>
    <row r="80" spans="4:10" x14ac:dyDescent="0.3">
      <c r="D80" s="24"/>
      <c r="E80" s="24"/>
      <c r="F80" s="24"/>
      <c r="G80" s="24"/>
      <c r="H80" s="24"/>
      <c r="I80" s="24"/>
      <c r="J80" s="24"/>
    </row>
    <row r="81" spans="4:10" x14ac:dyDescent="0.3">
      <c r="D81" s="24"/>
      <c r="E81" s="24"/>
      <c r="F81" s="24"/>
      <c r="G81" s="24"/>
      <c r="H81" s="24"/>
      <c r="I81" s="24"/>
      <c r="J81" s="24"/>
    </row>
    <row r="82" spans="4:10" x14ac:dyDescent="0.3">
      <c r="D82" s="24"/>
      <c r="E82" s="24"/>
      <c r="F82" s="24"/>
      <c r="G82" s="24"/>
      <c r="H82" s="24"/>
      <c r="I82" s="24"/>
      <c r="J82" s="24"/>
    </row>
    <row r="83" spans="4:10" x14ac:dyDescent="0.3">
      <c r="D83" s="24"/>
      <c r="E83" s="24"/>
      <c r="F83" s="24"/>
      <c r="G83" s="24"/>
      <c r="H83" s="24"/>
      <c r="I83" s="24"/>
      <c r="J83" s="24"/>
    </row>
    <row r="84" spans="4:10" x14ac:dyDescent="0.3">
      <c r="D84" s="24"/>
      <c r="E84" s="24"/>
      <c r="F84" s="24"/>
      <c r="G84" s="24"/>
      <c r="H84" s="24"/>
      <c r="I84" s="24"/>
      <c r="J84" s="24"/>
    </row>
    <row r="85" spans="4:10" x14ac:dyDescent="0.3">
      <c r="D85" s="24"/>
      <c r="E85" s="24"/>
      <c r="F85" s="24"/>
      <c r="G85" s="24"/>
      <c r="H85" s="24"/>
      <c r="I85" s="24"/>
      <c r="J85" s="24"/>
    </row>
    <row r="86" spans="4:10" x14ac:dyDescent="0.3">
      <c r="D86" s="24"/>
      <c r="E86" s="24"/>
      <c r="F86" s="24"/>
      <c r="G86" s="24"/>
      <c r="H86" s="24"/>
      <c r="I86" s="24"/>
      <c r="J86" s="24"/>
    </row>
    <row r="87" spans="4:10" x14ac:dyDescent="0.3">
      <c r="D87" s="24"/>
      <c r="E87" s="24"/>
      <c r="F87" s="24"/>
      <c r="G87" s="24"/>
      <c r="H87" s="24"/>
      <c r="I87" s="24"/>
      <c r="J87" s="24"/>
    </row>
    <row r="88" spans="4:10" x14ac:dyDescent="0.3">
      <c r="D88" s="24"/>
      <c r="E88" s="24"/>
      <c r="F88" s="24"/>
      <c r="G88" s="24"/>
      <c r="H88" s="24"/>
      <c r="I88" s="24"/>
      <c r="J88" s="24"/>
    </row>
    <row r="89" spans="4:10" x14ac:dyDescent="0.3">
      <c r="D89" s="24"/>
      <c r="E89" s="24"/>
      <c r="F89" s="24"/>
      <c r="G89" s="24"/>
      <c r="H89" s="24"/>
      <c r="I89" s="24"/>
      <c r="J89" s="24"/>
    </row>
    <row r="90" spans="4:10" x14ac:dyDescent="0.3">
      <c r="D90" s="24"/>
      <c r="E90" s="24"/>
      <c r="F90" s="24"/>
      <c r="G90" s="24"/>
      <c r="H90" s="24"/>
      <c r="I90" s="24"/>
      <c r="J90" s="24"/>
    </row>
    <row r="91" spans="4:10" x14ac:dyDescent="0.3">
      <c r="D91" s="24"/>
      <c r="E91" s="24"/>
      <c r="F91" s="24"/>
      <c r="G91" s="24"/>
      <c r="H91" s="24"/>
      <c r="I91" s="24"/>
      <c r="J91" s="24"/>
    </row>
    <row r="92" spans="4:10" x14ac:dyDescent="0.3">
      <c r="D92" s="24"/>
      <c r="E92" s="24"/>
      <c r="F92" s="24"/>
      <c r="G92" s="24"/>
      <c r="H92" s="24"/>
      <c r="I92" s="24"/>
      <c r="J92" s="24"/>
    </row>
    <row r="93" spans="4:10" x14ac:dyDescent="0.3">
      <c r="D93" s="24"/>
      <c r="E93" s="24"/>
      <c r="F93" s="24"/>
      <c r="G93" s="24"/>
      <c r="H93" s="24"/>
      <c r="I93" s="24"/>
      <c r="J93" s="24"/>
    </row>
    <row r="94" spans="4:10" x14ac:dyDescent="0.3">
      <c r="D94" s="24"/>
      <c r="E94" s="24"/>
      <c r="F94" s="24"/>
      <c r="G94" s="24"/>
      <c r="H94" s="24"/>
      <c r="I94" s="24"/>
      <c r="J94" s="24"/>
    </row>
    <row r="95" spans="4:10" x14ac:dyDescent="0.3">
      <c r="D95" s="24"/>
      <c r="E95" s="24"/>
      <c r="F95" s="24"/>
      <c r="G95" s="24"/>
      <c r="H95" s="24"/>
      <c r="I95" s="24"/>
      <c r="J95" s="24"/>
    </row>
    <row r="96" spans="4:10" x14ac:dyDescent="0.3">
      <c r="D96" s="24"/>
      <c r="E96" s="24"/>
      <c r="F96" s="24"/>
      <c r="G96" s="24"/>
      <c r="H96" s="24"/>
      <c r="I96" s="24"/>
      <c r="J96" s="24"/>
    </row>
    <row r="97" spans="4:10" x14ac:dyDescent="0.3">
      <c r="D97" s="24"/>
      <c r="E97" s="24"/>
      <c r="F97" s="24"/>
      <c r="G97" s="24"/>
      <c r="H97" s="24"/>
      <c r="I97" s="24"/>
      <c r="J97" s="24"/>
    </row>
    <row r="98" spans="4:10" x14ac:dyDescent="0.3">
      <c r="D98" s="24"/>
      <c r="E98" s="24"/>
      <c r="F98" s="24"/>
      <c r="G98" s="24"/>
      <c r="H98" s="24"/>
      <c r="I98" s="24"/>
      <c r="J98" s="24"/>
    </row>
    <row r="99" spans="4:10" x14ac:dyDescent="0.3">
      <c r="D99" s="24"/>
      <c r="E99" s="24"/>
      <c r="F99" s="24"/>
      <c r="G99" s="24"/>
      <c r="H99" s="24"/>
      <c r="I99" s="24"/>
      <c r="J99" s="24"/>
    </row>
    <row r="100" spans="4:10" x14ac:dyDescent="0.3">
      <c r="D100" s="24"/>
      <c r="E100" s="24"/>
      <c r="F100" s="24"/>
      <c r="G100" s="24"/>
      <c r="H100" s="24"/>
      <c r="I100" s="24"/>
      <c r="J100" s="24"/>
    </row>
    <row r="101" spans="4:10" x14ac:dyDescent="0.3">
      <c r="D101" s="24"/>
      <c r="E101" s="24"/>
      <c r="F101" s="24"/>
      <c r="G101" s="24"/>
      <c r="H101" s="24"/>
      <c r="I101" s="24"/>
      <c r="J101" s="24"/>
    </row>
    <row r="102" spans="4:10" x14ac:dyDescent="0.3">
      <c r="D102" s="24"/>
      <c r="E102" s="24"/>
      <c r="F102" s="24"/>
      <c r="G102" s="24"/>
      <c r="H102" s="24"/>
      <c r="I102" s="24"/>
      <c r="J102" s="24"/>
    </row>
    <row r="103" spans="4:10" x14ac:dyDescent="0.3">
      <c r="D103" s="24"/>
      <c r="E103" s="24"/>
      <c r="F103" s="24"/>
      <c r="G103" s="24"/>
      <c r="H103" s="24"/>
      <c r="I103" s="24"/>
      <c r="J103" s="24"/>
    </row>
    <row r="104" spans="4:10" x14ac:dyDescent="0.3">
      <c r="D104" s="24"/>
      <c r="E104" s="24"/>
      <c r="F104" s="24"/>
      <c r="G104" s="24"/>
      <c r="H104" s="24"/>
      <c r="I104" s="24"/>
      <c r="J104" s="24"/>
    </row>
    <row r="105" spans="4:10" x14ac:dyDescent="0.3">
      <c r="D105" s="24"/>
      <c r="E105" s="24"/>
      <c r="F105" s="24"/>
      <c r="G105" s="24"/>
      <c r="H105" s="24"/>
      <c r="I105" s="24"/>
      <c r="J105" s="24"/>
    </row>
    <row r="106" spans="4:10" x14ac:dyDescent="0.3">
      <c r="D106" s="24"/>
      <c r="E106" s="24"/>
      <c r="F106" s="24"/>
      <c r="G106" s="24"/>
      <c r="H106" s="24"/>
      <c r="I106" s="24"/>
      <c r="J106" s="24"/>
    </row>
    <row r="107" spans="4:10" x14ac:dyDescent="0.3">
      <c r="D107" s="24"/>
      <c r="E107" s="24"/>
      <c r="F107" s="24"/>
      <c r="G107" s="24"/>
      <c r="H107" s="24"/>
      <c r="I107" s="24"/>
      <c r="J107" s="24"/>
    </row>
    <row r="108" spans="4:10" x14ac:dyDescent="0.3">
      <c r="D108" s="24"/>
      <c r="E108" s="24"/>
      <c r="F108" s="24"/>
      <c r="G108" s="24"/>
      <c r="H108" s="24"/>
      <c r="I108" s="24"/>
      <c r="J108" s="24"/>
    </row>
    <row r="109" spans="4:10" x14ac:dyDescent="0.3">
      <c r="D109" s="24"/>
      <c r="E109" s="24"/>
      <c r="F109" s="24"/>
      <c r="G109" s="24"/>
      <c r="H109" s="24"/>
      <c r="I109" s="24"/>
      <c r="J109" s="24"/>
    </row>
    <row r="110" spans="4:10" x14ac:dyDescent="0.3">
      <c r="D110" s="24"/>
      <c r="E110" s="24"/>
      <c r="F110" s="24"/>
      <c r="G110" s="24"/>
      <c r="H110" s="24"/>
      <c r="I110" s="24"/>
      <c r="J110" s="24"/>
    </row>
    <row r="111" spans="4:10" x14ac:dyDescent="0.3">
      <c r="D111" s="24"/>
      <c r="E111" s="24"/>
      <c r="F111" s="24"/>
      <c r="G111" s="24"/>
      <c r="H111" s="24"/>
      <c r="I111" s="24"/>
      <c r="J111" s="24"/>
    </row>
    <row r="112" spans="4:10" x14ac:dyDescent="0.3">
      <c r="D112" s="24"/>
      <c r="E112" s="24"/>
      <c r="F112" s="24"/>
      <c r="G112" s="24"/>
      <c r="H112" s="24"/>
      <c r="I112" s="24"/>
      <c r="J112" s="24"/>
    </row>
    <row r="113" spans="4:10" x14ac:dyDescent="0.3">
      <c r="D113" s="24"/>
      <c r="E113" s="24"/>
      <c r="F113" s="24"/>
      <c r="G113" s="24"/>
      <c r="H113" s="24"/>
      <c r="I113" s="24"/>
      <c r="J113" s="24"/>
    </row>
    <row r="114" spans="4:10" x14ac:dyDescent="0.3">
      <c r="D114" s="24"/>
      <c r="E114" s="24"/>
      <c r="F114" s="24"/>
      <c r="G114" s="24"/>
      <c r="H114" s="24"/>
      <c r="I114" s="24"/>
      <c r="J114" s="24"/>
    </row>
    <row r="115" spans="4:10" x14ac:dyDescent="0.3">
      <c r="D115" s="24"/>
      <c r="E115" s="24"/>
      <c r="F115" s="24"/>
      <c r="G115" s="24"/>
      <c r="H115" s="24"/>
      <c r="I115" s="24"/>
      <c r="J115" s="24"/>
    </row>
    <row r="116" spans="4:10" x14ac:dyDescent="0.3">
      <c r="D116" s="24"/>
      <c r="E116" s="24"/>
      <c r="F116" s="24"/>
      <c r="G116" s="24"/>
      <c r="H116" s="24"/>
      <c r="I116" s="24"/>
      <c r="J116" s="24"/>
    </row>
    <row r="117" spans="4:10" x14ac:dyDescent="0.3">
      <c r="D117" s="24"/>
      <c r="E117" s="24"/>
      <c r="F117" s="24"/>
      <c r="G117" s="24"/>
      <c r="H117" s="24"/>
      <c r="I117" s="24"/>
      <c r="J117" s="24"/>
    </row>
    <row r="118" spans="4:10" x14ac:dyDescent="0.3">
      <c r="D118" s="24"/>
      <c r="E118" s="24"/>
      <c r="F118" s="24"/>
      <c r="G118" s="24"/>
      <c r="H118" s="24"/>
      <c r="I118" s="24"/>
      <c r="J118" s="24"/>
    </row>
    <row r="119" spans="4:10" x14ac:dyDescent="0.3">
      <c r="D119" s="24"/>
      <c r="E119" s="24"/>
      <c r="F119" s="24"/>
      <c r="G119" s="24"/>
      <c r="H119" s="24"/>
      <c r="I119" s="24"/>
      <c r="J119" s="24"/>
    </row>
    <row r="120" spans="4:10" x14ac:dyDescent="0.3">
      <c r="D120" s="24"/>
      <c r="E120" s="24"/>
      <c r="F120" s="24"/>
      <c r="G120" s="24"/>
      <c r="H120" s="24"/>
      <c r="I120" s="24"/>
      <c r="J120" s="24"/>
    </row>
    <row r="121" spans="4:10" x14ac:dyDescent="0.3">
      <c r="D121" s="24"/>
      <c r="E121" s="24"/>
      <c r="F121" s="24"/>
      <c r="G121" s="24"/>
      <c r="H121" s="24"/>
      <c r="I121" s="24"/>
      <c r="J121" s="24"/>
    </row>
    <row r="122" spans="4:10" x14ac:dyDescent="0.3">
      <c r="D122" s="24"/>
      <c r="E122" s="24"/>
      <c r="F122" s="24"/>
      <c r="G122" s="24"/>
      <c r="H122" s="24"/>
      <c r="I122" s="24"/>
      <c r="J122" s="24"/>
    </row>
    <row r="123" spans="4:10" x14ac:dyDescent="0.3">
      <c r="D123" s="24"/>
      <c r="E123" s="24"/>
      <c r="F123" s="24"/>
      <c r="G123" s="24"/>
      <c r="H123" s="24"/>
      <c r="I123" s="24"/>
      <c r="J123" s="24"/>
    </row>
    <row r="124" spans="4:10" x14ac:dyDescent="0.3">
      <c r="D124" s="24"/>
      <c r="E124" s="24"/>
      <c r="F124" s="24"/>
      <c r="G124" s="24"/>
      <c r="H124" s="24"/>
      <c r="I124" s="24"/>
      <c r="J124" s="24"/>
    </row>
    <row r="125" spans="4:10" x14ac:dyDescent="0.3">
      <c r="D125" s="24"/>
      <c r="E125" s="24"/>
      <c r="F125" s="24"/>
      <c r="G125" s="24"/>
      <c r="H125" s="24"/>
      <c r="I125" s="24"/>
      <c r="J125" s="24"/>
    </row>
    <row r="126" spans="4:10" x14ac:dyDescent="0.3">
      <c r="D126" s="24"/>
      <c r="E126" s="24"/>
      <c r="F126" s="24"/>
      <c r="G126" s="24"/>
      <c r="H126" s="24"/>
      <c r="I126" s="24"/>
      <c r="J126" s="24"/>
    </row>
    <row r="127" spans="4:10" x14ac:dyDescent="0.3">
      <c r="D127" s="24"/>
      <c r="E127" s="24"/>
      <c r="F127" s="24"/>
      <c r="G127" s="24"/>
      <c r="H127" s="24"/>
      <c r="I127" s="24"/>
      <c r="J127" s="24"/>
    </row>
    <row r="128" spans="4:10" x14ac:dyDescent="0.3">
      <c r="D128" s="24"/>
      <c r="E128" s="24"/>
      <c r="F128" s="24"/>
      <c r="G128" s="24"/>
      <c r="H128" s="24"/>
      <c r="I128" s="24"/>
      <c r="J128" s="24"/>
    </row>
    <row r="129" spans="4:10" x14ac:dyDescent="0.3">
      <c r="D129" s="24"/>
      <c r="E129" s="24"/>
      <c r="F129" s="24"/>
      <c r="G129" s="24"/>
      <c r="H129" s="24"/>
      <c r="I129" s="24"/>
      <c r="J129" s="24"/>
    </row>
    <row r="130" spans="4:10" x14ac:dyDescent="0.3">
      <c r="D130" s="24"/>
      <c r="E130" s="24"/>
      <c r="F130" s="24"/>
      <c r="G130" s="24"/>
      <c r="H130" s="24"/>
      <c r="I130" s="24"/>
      <c r="J130" s="24"/>
    </row>
    <row r="131" spans="4:10" x14ac:dyDescent="0.3">
      <c r="D131" s="24"/>
      <c r="E131" s="24"/>
      <c r="F131" s="24"/>
      <c r="G131" s="24"/>
      <c r="H131" s="24"/>
      <c r="I131" s="24"/>
      <c r="J131" s="24"/>
    </row>
    <row r="132" spans="4:10" x14ac:dyDescent="0.3">
      <c r="D132" s="24"/>
      <c r="E132" s="24"/>
      <c r="F132" s="24"/>
      <c r="G132" s="24"/>
      <c r="H132" s="24"/>
      <c r="I132" s="24"/>
      <c r="J132" s="24"/>
    </row>
    <row r="133" spans="4:10" x14ac:dyDescent="0.3">
      <c r="D133" s="24"/>
      <c r="E133" s="24"/>
      <c r="F133" s="24"/>
      <c r="G133" s="24"/>
      <c r="H133" s="24"/>
      <c r="I133" s="24"/>
      <c r="J133" s="24"/>
    </row>
    <row r="134" spans="4:10" x14ac:dyDescent="0.3">
      <c r="D134" s="24"/>
      <c r="E134" s="24"/>
      <c r="F134" s="24"/>
      <c r="G134" s="24"/>
      <c r="H134" s="24"/>
      <c r="I134" s="24"/>
      <c r="J134" s="24"/>
    </row>
    <row r="135" spans="4:10" x14ac:dyDescent="0.3">
      <c r="D135" s="24"/>
      <c r="E135" s="24"/>
      <c r="F135" s="24"/>
      <c r="G135" s="24"/>
      <c r="H135" s="24"/>
      <c r="I135" s="24"/>
      <c r="J135" s="24"/>
    </row>
    <row r="136" spans="4:10" x14ac:dyDescent="0.3">
      <c r="D136" s="24"/>
      <c r="E136" s="24"/>
      <c r="F136" s="24"/>
      <c r="G136" s="24"/>
      <c r="H136" s="24"/>
      <c r="I136" s="24"/>
      <c r="J136" s="24"/>
    </row>
    <row r="137" spans="4:10" x14ac:dyDescent="0.3">
      <c r="D137" s="24"/>
      <c r="E137" s="24"/>
      <c r="F137" s="24"/>
      <c r="G137" s="24"/>
      <c r="H137" s="24"/>
      <c r="I137" s="24"/>
      <c r="J137" s="24"/>
    </row>
    <row r="138" spans="4:10" x14ac:dyDescent="0.3">
      <c r="D138" s="24"/>
      <c r="E138" s="24"/>
      <c r="F138" s="24"/>
      <c r="G138" s="24"/>
      <c r="H138" s="24"/>
      <c r="I138" s="24"/>
      <c r="J138" s="24"/>
    </row>
    <row r="139" spans="4:10" x14ac:dyDescent="0.3">
      <c r="D139" s="24"/>
      <c r="E139" s="24"/>
      <c r="F139" s="24"/>
      <c r="G139" s="24"/>
      <c r="H139" s="24"/>
      <c r="I139" s="24"/>
      <c r="J139" s="24"/>
    </row>
    <row r="140" spans="4:10" x14ac:dyDescent="0.3">
      <c r="D140" s="24"/>
      <c r="E140" s="24"/>
      <c r="F140" s="24"/>
      <c r="G140" s="24"/>
      <c r="H140" s="24"/>
      <c r="I140" s="24"/>
      <c r="J140" s="24"/>
    </row>
    <row r="141" spans="4:10" x14ac:dyDescent="0.3">
      <c r="D141" s="24"/>
      <c r="E141" s="24"/>
      <c r="F141" s="24"/>
      <c r="G141" s="24"/>
      <c r="H141" s="24"/>
      <c r="I141" s="24"/>
      <c r="J141" s="24"/>
    </row>
    <row r="142" spans="4:10" x14ac:dyDescent="0.3">
      <c r="D142" s="24"/>
      <c r="E142" s="24"/>
      <c r="F142" s="24"/>
      <c r="G142" s="24"/>
      <c r="H142" s="24"/>
      <c r="I142" s="24"/>
      <c r="J142" s="24"/>
    </row>
    <row r="143" spans="4:10" x14ac:dyDescent="0.3">
      <c r="D143" s="24"/>
      <c r="E143" s="24"/>
      <c r="F143" s="24"/>
      <c r="G143" s="24"/>
      <c r="H143" s="24"/>
      <c r="I143" s="24"/>
      <c r="J143" s="24"/>
    </row>
    <row r="144" spans="4:10" x14ac:dyDescent="0.3">
      <c r="D144" s="24"/>
      <c r="E144" s="24"/>
      <c r="F144" s="24"/>
      <c r="G144" s="24"/>
      <c r="H144" s="24"/>
      <c r="I144" s="24"/>
      <c r="J144" s="24"/>
    </row>
    <row r="145" spans="4:10" x14ac:dyDescent="0.3">
      <c r="D145" s="24"/>
      <c r="E145" s="24"/>
      <c r="F145" s="24"/>
      <c r="G145" s="24"/>
      <c r="H145" s="24"/>
      <c r="I145" s="24"/>
      <c r="J145" s="24"/>
    </row>
    <row r="146" spans="4:10" x14ac:dyDescent="0.3">
      <c r="D146" s="24"/>
      <c r="E146" s="24"/>
      <c r="F146" s="24"/>
      <c r="G146" s="24"/>
      <c r="H146" s="24"/>
      <c r="I146" s="24"/>
      <c r="J146" s="24"/>
    </row>
    <row r="147" spans="4:10" x14ac:dyDescent="0.3">
      <c r="D147" s="24"/>
      <c r="E147" s="24"/>
      <c r="F147" s="24"/>
      <c r="G147" s="24"/>
      <c r="H147" s="24"/>
      <c r="I147" s="24"/>
      <c r="J147" s="24"/>
    </row>
    <row r="148" spans="4:10" x14ac:dyDescent="0.3">
      <c r="D148" s="24"/>
      <c r="E148" s="24"/>
      <c r="F148" s="24"/>
      <c r="G148" s="24"/>
      <c r="H148" s="24"/>
      <c r="I148" s="24"/>
      <c r="J148" s="24"/>
    </row>
    <row r="149" spans="4:10" x14ac:dyDescent="0.3">
      <c r="D149" s="24"/>
      <c r="E149" s="24"/>
      <c r="F149" s="24"/>
      <c r="G149" s="24"/>
      <c r="H149" s="24"/>
      <c r="I149" s="24"/>
      <c r="J149" s="24"/>
    </row>
    <row r="150" spans="4:10" x14ac:dyDescent="0.3">
      <c r="D150" s="24"/>
      <c r="E150" s="24"/>
      <c r="F150" s="24"/>
      <c r="G150" s="24"/>
      <c r="H150" s="24"/>
      <c r="I150" s="24"/>
      <c r="J150" s="24"/>
    </row>
    <row r="151" spans="4:10" x14ac:dyDescent="0.3">
      <c r="D151" s="24"/>
      <c r="E151" s="24"/>
      <c r="F151" s="24"/>
      <c r="G151" s="24"/>
      <c r="H151" s="24"/>
      <c r="I151" s="24"/>
      <c r="J151" s="24"/>
    </row>
    <row r="152" spans="4:10" x14ac:dyDescent="0.3">
      <c r="D152" s="24"/>
      <c r="E152" s="24"/>
      <c r="F152" s="24"/>
      <c r="G152" s="24"/>
      <c r="H152" s="24"/>
      <c r="I152" s="24"/>
      <c r="J152" s="24"/>
    </row>
    <row r="153" spans="4:10" x14ac:dyDescent="0.3">
      <c r="D153" s="24"/>
      <c r="E153" s="24"/>
      <c r="F153" s="24"/>
      <c r="G153" s="24"/>
      <c r="H153" s="24"/>
      <c r="I153" s="24"/>
      <c r="J153" s="24"/>
    </row>
    <row r="154" spans="4:10" x14ac:dyDescent="0.3">
      <c r="D154" s="24"/>
      <c r="E154" s="24"/>
      <c r="F154" s="24"/>
      <c r="G154" s="24"/>
      <c r="H154" s="24"/>
      <c r="I154" s="24"/>
      <c r="J154" s="24"/>
    </row>
    <row r="155" spans="4:10" x14ac:dyDescent="0.3">
      <c r="D155" s="24"/>
      <c r="E155" s="24"/>
      <c r="F155" s="24"/>
      <c r="G155" s="24"/>
      <c r="H155" s="24"/>
      <c r="I155" s="24"/>
      <c r="J155" s="24"/>
    </row>
    <row r="156" spans="4:10" x14ac:dyDescent="0.3">
      <c r="D156" s="24"/>
      <c r="E156" s="24"/>
      <c r="F156" s="24"/>
      <c r="G156" s="24"/>
      <c r="H156" s="24"/>
      <c r="I156" s="24"/>
      <c r="J156" s="24"/>
    </row>
    <row r="157" spans="4:10" x14ac:dyDescent="0.3">
      <c r="D157" s="24"/>
      <c r="E157" s="24"/>
      <c r="F157" s="24"/>
      <c r="G157" s="24"/>
      <c r="H157" s="24"/>
      <c r="I157" s="24"/>
      <c r="J157" s="24"/>
    </row>
    <row r="158" spans="4:10" x14ac:dyDescent="0.3">
      <c r="D158" s="24"/>
      <c r="E158" s="24"/>
      <c r="F158" s="24"/>
      <c r="G158" s="24"/>
      <c r="H158" s="24"/>
      <c r="I158" s="24"/>
      <c r="J158" s="24"/>
    </row>
    <row r="159" spans="4:10" x14ac:dyDescent="0.3">
      <c r="D159" s="24"/>
      <c r="E159" s="24"/>
      <c r="F159" s="24"/>
      <c r="G159" s="24"/>
      <c r="H159" s="24"/>
      <c r="I159" s="24"/>
      <c r="J159" s="24"/>
    </row>
    <row r="160" spans="4:10" x14ac:dyDescent="0.3">
      <c r="D160" s="24"/>
      <c r="E160" s="24"/>
      <c r="F160" s="24"/>
      <c r="G160" s="24"/>
      <c r="H160" s="24"/>
      <c r="I160" s="24"/>
      <c r="J160" s="24"/>
    </row>
    <row r="161" spans="4:10" x14ac:dyDescent="0.3">
      <c r="D161" s="24"/>
      <c r="E161" s="24"/>
      <c r="F161" s="24"/>
      <c r="G161" s="24"/>
      <c r="H161" s="24"/>
      <c r="I161" s="24"/>
      <c r="J161" s="24"/>
    </row>
    <row r="162" spans="4:10" x14ac:dyDescent="0.3">
      <c r="E162" s="101"/>
      <c r="F162" s="101"/>
      <c r="G162" s="101"/>
      <c r="H162" s="101"/>
    </row>
    <row r="163" spans="4:10" x14ac:dyDescent="0.3">
      <c r="E163" s="101"/>
      <c r="F163" s="101"/>
      <c r="G163" s="101"/>
      <c r="H163" s="101"/>
    </row>
    <row r="164" spans="4:10" x14ac:dyDescent="0.3">
      <c r="E164" s="101"/>
      <c r="F164" s="101"/>
      <c r="G164" s="101"/>
      <c r="H164" s="101"/>
    </row>
    <row r="165" spans="4:10" x14ac:dyDescent="0.3">
      <c r="E165" s="101"/>
      <c r="F165" s="101"/>
      <c r="G165" s="101"/>
      <c r="H165" s="101"/>
    </row>
    <row r="166" spans="4:10" x14ac:dyDescent="0.3">
      <c r="E166" s="101"/>
      <c r="F166" s="101"/>
      <c r="G166" s="101"/>
      <c r="H166" s="101"/>
    </row>
    <row r="167" spans="4:10" x14ac:dyDescent="0.3">
      <c r="E167" s="101"/>
      <c r="F167" s="101"/>
      <c r="G167" s="101"/>
      <c r="H167" s="101"/>
    </row>
    <row r="168" spans="4:10" x14ac:dyDescent="0.3">
      <c r="E168" s="101"/>
      <c r="F168" s="101"/>
      <c r="G168" s="101"/>
      <c r="H168" s="101"/>
    </row>
    <row r="169" spans="4:10" x14ac:dyDescent="0.3">
      <c r="E169" s="101"/>
      <c r="F169" s="101"/>
      <c r="G169" s="101"/>
      <c r="H169" s="101"/>
    </row>
    <row r="170" spans="4:10" x14ac:dyDescent="0.3">
      <c r="E170" s="101"/>
      <c r="F170" s="101"/>
      <c r="G170" s="101"/>
      <c r="H170" s="101"/>
    </row>
    <row r="171" spans="4:10" x14ac:dyDescent="0.3">
      <c r="E171" s="101"/>
      <c r="F171" s="101"/>
      <c r="G171" s="101"/>
      <c r="H171" s="101"/>
    </row>
    <row r="172" spans="4:10" x14ac:dyDescent="0.3">
      <c r="E172" s="101"/>
      <c r="F172" s="101"/>
      <c r="G172" s="101"/>
      <c r="H172" s="101"/>
    </row>
    <row r="173" spans="4:10" x14ac:dyDescent="0.3">
      <c r="E173" s="101"/>
      <c r="F173" s="101"/>
      <c r="G173" s="101"/>
      <c r="H173" s="101"/>
    </row>
    <row r="174" spans="4:10" x14ac:dyDescent="0.3">
      <c r="E174" s="101"/>
      <c r="F174" s="101"/>
      <c r="G174" s="101"/>
      <c r="H174" s="101"/>
    </row>
    <row r="175" spans="4:10" x14ac:dyDescent="0.3">
      <c r="E175" s="101"/>
      <c r="F175" s="101"/>
      <c r="G175" s="101"/>
      <c r="H175" s="101"/>
    </row>
    <row r="176" spans="4:10" x14ac:dyDescent="0.3">
      <c r="E176" s="101"/>
      <c r="F176" s="101"/>
      <c r="G176" s="101"/>
      <c r="H176" s="101"/>
    </row>
    <row r="177" spans="5:8" x14ac:dyDescent="0.3">
      <c r="E177" s="101"/>
      <c r="F177" s="101"/>
      <c r="G177" s="101"/>
      <c r="H177" s="101"/>
    </row>
    <row r="178" spans="5:8" x14ac:dyDescent="0.3">
      <c r="E178" s="101"/>
      <c r="F178" s="101"/>
      <c r="G178" s="101"/>
      <c r="H178" s="101"/>
    </row>
    <row r="179" spans="5:8" x14ac:dyDescent="0.3">
      <c r="E179" s="101"/>
      <c r="F179" s="101"/>
      <c r="G179" s="101"/>
      <c r="H179" s="101"/>
    </row>
    <row r="180" spans="5:8" x14ac:dyDescent="0.3">
      <c r="E180" s="101"/>
      <c r="F180" s="101"/>
      <c r="G180" s="101"/>
      <c r="H180" s="101"/>
    </row>
    <row r="181" spans="5:8" x14ac:dyDescent="0.3">
      <c r="E181" s="101"/>
      <c r="F181" s="101"/>
      <c r="G181" s="101"/>
      <c r="H181" s="101"/>
    </row>
    <row r="182" spans="5:8" x14ac:dyDescent="0.3">
      <c r="E182" s="101"/>
      <c r="F182" s="101"/>
      <c r="G182" s="101"/>
      <c r="H182" s="101"/>
    </row>
    <row r="183" spans="5:8" x14ac:dyDescent="0.3">
      <c r="E183" s="101"/>
      <c r="F183" s="101"/>
      <c r="G183" s="101"/>
      <c r="H183" s="101"/>
    </row>
    <row r="184" spans="5:8" x14ac:dyDescent="0.3">
      <c r="E184" s="101"/>
      <c r="F184" s="101"/>
      <c r="G184" s="101"/>
      <c r="H184" s="101"/>
    </row>
    <row r="185" spans="5:8" x14ac:dyDescent="0.3">
      <c r="E185" s="101"/>
      <c r="F185" s="101"/>
      <c r="G185" s="101"/>
      <c r="H185" s="101"/>
    </row>
    <row r="186" spans="5:8" x14ac:dyDescent="0.3">
      <c r="E186" s="101"/>
      <c r="F186" s="101"/>
      <c r="G186" s="101"/>
      <c r="H186" s="101"/>
    </row>
    <row r="187" spans="5:8" x14ac:dyDescent="0.3">
      <c r="E187" s="101"/>
      <c r="F187" s="101"/>
      <c r="G187" s="101"/>
      <c r="H187" s="101"/>
    </row>
    <row r="188" spans="5:8" x14ac:dyDescent="0.3">
      <c r="E188" s="101"/>
      <c r="F188" s="101"/>
      <c r="G188" s="101"/>
      <c r="H188" s="101"/>
    </row>
    <row r="189" spans="5:8" x14ac:dyDescent="0.3">
      <c r="E189" s="101"/>
      <c r="F189" s="101"/>
      <c r="G189" s="101"/>
      <c r="H189" s="101"/>
    </row>
    <row r="190" spans="5:8" x14ac:dyDescent="0.3">
      <c r="E190" s="101"/>
      <c r="F190" s="101"/>
      <c r="G190" s="101"/>
      <c r="H190" s="101"/>
    </row>
    <row r="191" spans="5:8" x14ac:dyDescent="0.3">
      <c r="E191" s="101"/>
      <c r="F191" s="101"/>
      <c r="G191" s="101"/>
      <c r="H191" s="101"/>
    </row>
    <row r="192" spans="5:8" x14ac:dyDescent="0.3">
      <c r="E192" s="101"/>
      <c r="F192" s="101"/>
      <c r="G192" s="101"/>
      <c r="H192" s="101"/>
    </row>
    <row r="193" spans="5:8" x14ac:dyDescent="0.3">
      <c r="E193" s="101"/>
      <c r="F193" s="101"/>
      <c r="G193" s="101"/>
      <c r="H193" s="101"/>
    </row>
    <row r="194" spans="5:8" x14ac:dyDescent="0.3">
      <c r="E194" s="101"/>
      <c r="F194" s="101"/>
      <c r="G194" s="101"/>
      <c r="H194" s="101"/>
    </row>
    <row r="195" spans="5:8" x14ac:dyDescent="0.3">
      <c r="E195" s="101"/>
      <c r="F195" s="101"/>
      <c r="G195" s="101"/>
      <c r="H195" s="101"/>
    </row>
    <row r="196" spans="5:8" x14ac:dyDescent="0.3">
      <c r="E196" s="101"/>
      <c r="F196" s="101"/>
      <c r="G196" s="101"/>
      <c r="H196" s="101"/>
    </row>
    <row r="197" spans="5:8" x14ac:dyDescent="0.3">
      <c r="E197" s="101"/>
      <c r="F197" s="101"/>
      <c r="G197" s="101"/>
      <c r="H197" s="101"/>
    </row>
    <row r="198" spans="5:8" x14ac:dyDescent="0.3">
      <c r="E198" s="101"/>
      <c r="F198" s="101"/>
      <c r="G198" s="101"/>
      <c r="H198" s="101"/>
    </row>
    <row r="199" spans="5:8" x14ac:dyDescent="0.3">
      <c r="E199" s="101"/>
      <c r="F199" s="101"/>
      <c r="G199" s="101"/>
      <c r="H199" s="101"/>
    </row>
    <row r="200" spans="5:8" x14ac:dyDescent="0.3">
      <c r="E200" s="101"/>
      <c r="F200" s="101"/>
      <c r="G200" s="101"/>
      <c r="H200" s="101"/>
    </row>
    <row r="201" spans="5:8" x14ac:dyDescent="0.3">
      <c r="E201" s="101"/>
      <c r="F201" s="101"/>
      <c r="G201" s="101"/>
      <c r="H201" s="101"/>
    </row>
    <row r="202" spans="5:8" x14ac:dyDescent="0.3">
      <c r="E202" s="101"/>
      <c r="F202" s="101"/>
      <c r="G202" s="101"/>
      <c r="H202" s="101"/>
    </row>
    <row r="203" spans="5:8" x14ac:dyDescent="0.3">
      <c r="E203" s="101"/>
      <c r="F203" s="101"/>
      <c r="G203" s="101"/>
      <c r="H203" s="101"/>
    </row>
    <row r="204" spans="5:8" x14ac:dyDescent="0.3">
      <c r="E204" s="101"/>
      <c r="F204" s="101"/>
      <c r="G204" s="101"/>
      <c r="H204" s="101"/>
    </row>
    <row r="205" spans="5:8" x14ac:dyDescent="0.3">
      <c r="E205" s="101"/>
      <c r="F205" s="101"/>
      <c r="G205" s="101"/>
      <c r="H205" s="101"/>
    </row>
    <row r="206" spans="5:8" x14ac:dyDescent="0.3">
      <c r="E206" s="101"/>
      <c r="F206" s="101"/>
      <c r="G206" s="101"/>
      <c r="H206" s="101"/>
    </row>
    <row r="207" spans="5:8" x14ac:dyDescent="0.3">
      <c r="E207" s="101"/>
      <c r="F207" s="101"/>
      <c r="G207" s="101"/>
      <c r="H207" s="101"/>
    </row>
    <row r="208" spans="5:8" x14ac:dyDescent="0.3">
      <c r="E208" s="101"/>
      <c r="F208" s="101"/>
      <c r="G208" s="101"/>
      <c r="H208" s="101"/>
    </row>
    <row r="209" spans="5:8" x14ac:dyDescent="0.3">
      <c r="E209" s="101"/>
      <c r="F209" s="101"/>
      <c r="G209" s="101"/>
      <c r="H209" s="101"/>
    </row>
    <row r="210" spans="5:8" x14ac:dyDescent="0.3">
      <c r="E210" s="101"/>
      <c r="F210" s="101"/>
      <c r="G210" s="101"/>
      <c r="H210" s="101"/>
    </row>
    <row r="211" spans="5:8" x14ac:dyDescent="0.3">
      <c r="E211" s="101"/>
      <c r="F211" s="101"/>
      <c r="G211" s="101"/>
      <c r="H211" s="101"/>
    </row>
    <row r="212" spans="5:8" x14ac:dyDescent="0.3">
      <c r="E212" s="101"/>
      <c r="F212" s="101"/>
      <c r="G212" s="101"/>
      <c r="H212" s="101"/>
    </row>
    <row r="213" spans="5:8" x14ac:dyDescent="0.3">
      <c r="E213" s="101"/>
      <c r="F213" s="101"/>
      <c r="G213" s="101"/>
      <c r="H213" s="101"/>
    </row>
    <row r="214" spans="5:8" x14ac:dyDescent="0.3">
      <c r="E214" s="101"/>
      <c r="F214" s="101"/>
      <c r="G214" s="101"/>
      <c r="H214" s="101"/>
    </row>
    <row r="215" spans="5:8" x14ac:dyDescent="0.3">
      <c r="E215" s="101"/>
      <c r="F215" s="101"/>
      <c r="G215" s="101"/>
      <c r="H215" s="101"/>
    </row>
    <row r="216" spans="5:8" x14ac:dyDescent="0.3">
      <c r="E216" s="101"/>
      <c r="F216" s="101"/>
      <c r="G216" s="101"/>
      <c r="H216" s="101"/>
    </row>
    <row r="217" spans="5:8" x14ac:dyDescent="0.3">
      <c r="E217" s="101"/>
      <c r="F217" s="101"/>
      <c r="G217" s="101"/>
      <c r="H217" s="101"/>
    </row>
    <row r="218" spans="5:8" x14ac:dyDescent="0.3">
      <c r="E218" s="101"/>
      <c r="F218" s="101"/>
      <c r="G218" s="101"/>
      <c r="H218" s="101"/>
    </row>
    <row r="219" spans="5:8" x14ac:dyDescent="0.3">
      <c r="E219" s="101"/>
      <c r="F219" s="101"/>
      <c r="G219" s="101"/>
      <c r="H219" s="101"/>
    </row>
    <row r="220" spans="5:8" x14ac:dyDescent="0.3">
      <c r="E220" s="101"/>
      <c r="F220" s="101"/>
      <c r="G220" s="101"/>
      <c r="H220" s="101"/>
    </row>
    <row r="221" spans="5:8" x14ac:dyDescent="0.3">
      <c r="E221" s="101"/>
      <c r="F221" s="101"/>
      <c r="G221" s="101"/>
      <c r="H221" s="101"/>
    </row>
    <row r="222" spans="5:8" x14ac:dyDescent="0.3">
      <c r="E222" s="101"/>
      <c r="F222" s="101"/>
      <c r="G222" s="101"/>
      <c r="H222" s="101"/>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2">
    <tabColor rgb="FFFFC000"/>
  </sheetPr>
  <dimension ref="A1:H219"/>
  <sheetViews>
    <sheetView topLeftCell="C1" zoomScale="70" zoomScaleNormal="70" workbookViewId="0">
      <selection activeCell="E5" sqref="E5"/>
    </sheetView>
  </sheetViews>
  <sheetFormatPr baseColWidth="10" defaultRowHeight="14.4" x14ac:dyDescent="0.3"/>
  <cols>
    <col min="1" max="1" width="35" customWidth="1"/>
    <col min="2" max="2" width="28.44140625" customWidth="1"/>
    <col min="3" max="3" width="23.33203125" bestFit="1" customWidth="1"/>
    <col min="4" max="4" width="62.6640625" style="101" customWidth="1"/>
    <col min="5" max="5" width="58.6640625" customWidth="1"/>
    <col min="6" max="8" width="66.6640625" customWidth="1"/>
  </cols>
  <sheetData>
    <row r="1" spans="1:8" ht="23.4" x14ac:dyDescent="0.3">
      <c r="A1" s="125"/>
      <c r="C1" s="101"/>
      <c r="D1" s="169" t="s">
        <v>8</v>
      </c>
      <c r="E1" s="169" t="s">
        <v>8</v>
      </c>
      <c r="F1" s="170" t="s">
        <v>390</v>
      </c>
      <c r="G1" s="170" t="s">
        <v>390</v>
      </c>
      <c r="H1" s="170" t="s">
        <v>390</v>
      </c>
    </row>
    <row r="2" spans="1:8" x14ac:dyDescent="0.3">
      <c r="A2" s="125"/>
      <c r="C2" s="101"/>
      <c r="D2" s="130">
        <v>512</v>
      </c>
      <c r="E2" s="131">
        <v>467</v>
      </c>
      <c r="F2" s="88">
        <v>512</v>
      </c>
      <c r="G2" s="88">
        <v>627</v>
      </c>
      <c r="H2" s="88">
        <v>627</v>
      </c>
    </row>
    <row r="3" spans="1:8" ht="52.5" customHeight="1" x14ac:dyDescent="0.3">
      <c r="A3" s="189" t="s">
        <v>409</v>
      </c>
      <c r="C3" s="101"/>
      <c r="D3" s="127" t="s">
        <v>253</v>
      </c>
      <c r="E3" s="128" t="s">
        <v>252</v>
      </c>
      <c r="F3" t="s">
        <v>296</v>
      </c>
      <c r="G3" s="357" t="s">
        <v>806</v>
      </c>
      <c r="H3" s="357" t="s">
        <v>806</v>
      </c>
    </row>
    <row r="4" spans="1:8" ht="23.4" x14ac:dyDescent="0.45">
      <c r="A4" s="125"/>
      <c r="C4" s="161" t="s">
        <v>221</v>
      </c>
      <c r="D4" s="129">
        <v>1</v>
      </c>
      <c r="E4" s="129" t="s">
        <v>222</v>
      </c>
      <c r="F4">
        <v>1</v>
      </c>
      <c r="G4">
        <v>1</v>
      </c>
      <c r="H4">
        <v>1</v>
      </c>
    </row>
    <row r="5" spans="1:8" ht="323.39999999999998" customHeight="1" x14ac:dyDescent="0.3">
      <c r="A5" s="125" t="s">
        <v>225</v>
      </c>
      <c r="B5" s="96"/>
      <c r="C5" s="172"/>
      <c r="D5" s="132" t="s">
        <v>541</v>
      </c>
      <c r="E5" s="132" t="s">
        <v>542</v>
      </c>
      <c r="F5" s="145" t="s">
        <v>549</v>
      </c>
      <c r="G5" s="86" t="s">
        <v>811</v>
      </c>
      <c r="H5" s="86" t="s">
        <v>811</v>
      </c>
    </row>
    <row r="6" spans="1:8" x14ac:dyDescent="0.3">
      <c r="A6" s="125"/>
      <c r="D6" s="124" t="s">
        <v>212</v>
      </c>
      <c r="E6" s="124" t="s">
        <v>212</v>
      </c>
      <c r="F6" s="124" t="s">
        <v>212</v>
      </c>
      <c r="G6" s="124" t="s">
        <v>212</v>
      </c>
      <c r="H6" s="124" t="s">
        <v>212</v>
      </c>
    </row>
    <row r="7" spans="1:8" x14ac:dyDescent="0.3">
      <c r="A7" s="103" t="s">
        <v>182</v>
      </c>
      <c r="B7" s="104"/>
      <c r="C7" s="105">
        <v>3</v>
      </c>
      <c r="D7" s="118" t="s">
        <v>132</v>
      </c>
      <c r="E7" s="118" t="s">
        <v>132</v>
      </c>
      <c r="F7" s="118" t="s">
        <v>131</v>
      </c>
      <c r="G7" s="118" t="s">
        <v>131</v>
      </c>
      <c r="H7" s="118" t="s">
        <v>131</v>
      </c>
    </row>
    <row r="8" spans="1:8" ht="43.2" x14ac:dyDescent="0.3">
      <c r="A8" s="103" t="s">
        <v>183</v>
      </c>
      <c r="B8" s="104" t="s">
        <v>89</v>
      </c>
      <c r="C8" s="105">
        <v>8</v>
      </c>
      <c r="D8" s="108" t="s">
        <v>217</v>
      </c>
      <c r="E8" s="108" t="s">
        <v>543</v>
      </c>
      <c r="F8" s="94" t="s">
        <v>544</v>
      </c>
      <c r="G8" s="360" t="s">
        <v>810</v>
      </c>
      <c r="H8" s="360" t="s">
        <v>810</v>
      </c>
    </row>
    <row r="9" spans="1:8" x14ac:dyDescent="0.3">
      <c r="A9" s="103" t="s">
        <v>184</v>
      </c>
      <c r="B9" s="104"/>
      <c r="C9" s="105">
        <v>2</v>
      </c>
      <c r="D9" s="119" t="s">
        <v>50</v>
      </c>
      <c r="E9" s="119" t="s">
        <v>50</v>
      </c>
      <c r="F9" s="119" t="s">
        <v>50</v>
      </c>
      <c r="G9" s="119" t="s">
        <v>50</v>
      </c>
      <c r="H9" s="119" t="s">
        <v>50</v>
      </c>
    </row>
    <row r="10" spans="1:8" x14ac:dyDescent="0.3">
      <c r="A10" s="103" t="s">
        <v>185</v>
      </c>
      <c r="B10" s="104" t="s">
        <v>49</v>
      </c>
      <c r="C10" s="105">
        <v>17</v>
      </c>
      <c r="D10" s="120" t="s">
        <v>215</v>
      </c>
      <c r="E10" s="119">
        <v>467190000</v>
      </c>
      <c r="F10" s="120" t="s">
        <v>299</v>
      </c>
      <c r="G10" s="119" t="s">
        <v>300</v>
      </c>
      <c r="H10" s="119" t="s">
        <v>300</v>
      </c>
    </row>
    <row r="11" spans="1:8" ht="28.8" x14ac:dyDescent="0.3">
      <c r="A11" s="103" t="s">
        <v>186</v>
      </c>
      <c r="B11" s="104" t="s">
        <v>46</v>
      </c>
      <c r="C11" s="105">
        <v>1</v>
      </c>
      <c r="D11" s="118" t="s">
        <v>204</v>
      </c>
      <c r="E11" s="122" t="s">
        <v>86</v>
      </c>
      <c r="F11" s="118" t="s">
        <v>204</v>
      </c>
      <c r="G11" s="118" t="s">
        <v>705</v>
      </c>
      <c r="H11" s="118" t="s">
        <v>204</v>
      </c>
    </row>
    <row r="12" spans="1:8" ht="28.8" x14ac:dyDescent="0.3">
      <c r="A12" s="103" t="s">
        <v>187</v>
      </c>
      <c r="B12" s="117"/>
      <c r="C12" s="105">
        <v>17</v>
      </c>
      <c r="D12" s="118" t="s">
        <v>206</v>
      </c>
      <c r="E12" s="110" t="s">
        <v>226</v>
      </c>
      <c r="F12" s="118" t="s">
        <v>206</v>
      </c>
      <c r="G12" s="118" t="str">
        <f>PREAMBULE!$B$24</f>
        <v>01R1R000</v>
      </c>
      <c r="H12" s="118" t="s">
        <v>807</v>
      </c>
    </row>
    <row r="13" spans="1:8" ht="49.2" customHeight="1" x14ac:dyDescent="0.3">
      <c r="A13" s="103" t="s">
        <v>188</v>
      </c>
      <c r="B13" s="117"/>
      <c r="C13" s="105">
        <v>35</v>
      </c>
      <c r="D13" s="112" t="s">
        <v>216</v>
      </c>
      <c r="E13" s="112" t="s">
        <v>546</v>
      </c>
      <c r="F13" s="94" t="s">
        <v>545</v>
      </c>
      <c r="G13" s="352" t="s">
        <v>808</v>
      </c>
      <c r="H13" s="352" t="s">
        <v>808</v>
      </c>
    </row>
    <row r="14" spans="1:8" ht="102.6" customHeight="1" x14ac:dyDescent="0.3">
      <c r="A14" s="103" t="s">
        <v>189</v>
      </c>
      <c r="B14" s="104" t="s">
        <v>117</v>
      </c>
      <c r="C14" s="105">
        <v>35</v>
      </c>
      <c r="D14" s="412" t="s">
        <v>534</v>
      </c>
      <c r="E14" s="112" t="s">
        <v>358</v>
      </c>
      <c r="F14" s="94" t="s">
        <v>684</v>
      </c>
      <c r="G14" s="352" t="s">
        <v>809</v>
      </c>
      <c r="H14" s="352" t="s">
        <v>809</v>
      </c>
    </row>
    <row r="15" spans="1:8" x14ac:dyDescent="0.3">
      <c r="A15" s="103" t="s">
        <v>190</v>
      </c>
      <c r="B15" s="104" t="s">
        <v>47</v>
      </c>
      <c r="C15" s="105">
        <v>3</v>
      </c>
      <c r="D15" s="118" t="s">
        <v>517</v>
      </c>
      <c r="E15" s="118" t="s">
        <v>205</v>
      </c>
      <c r="F15" s="118" t="s">
        <v>517</v>
      </c>
      <c r="G15" s="118" t="s">
        <v>205</v>
      </c>
      <c r="H15" s="118" t="s">
        <v>205</v>
      </c>
    </row>
    <row r="16" spans="1:8" x14ac:dyDescent="0.3">
      <c r="A16" s="103" t="s">
        <v>191</v>
      </c>
      <c r="B16" s="104" t="s">
        <v>48</v>
      </c>
      <c r="C16" s="105">
        <v>8</v>
      </c>
      <c r="D16" s="118" t="s">
        <v>207</v>
      </c>
      <c r="E16" s="118" t="s">
        <v>207</v>
      </c>
      <c r="F16" s="118" t="s">
        <v>207</v>
      </c>
      <c r="G16" s="118" t="s">
        <v>207</v>
      </c>
      <c r="H16" s="118" t="s">
        <v>207</v>
      </c>
    </row>
    <row r="17" spans="1:8" ht="53.4" x14ac:dyDescent="0.3">
      <c r="A17" s="103" t="s">
        <v>192</v>
      </c>
      <c r="B17" s="117"/>
      <c r="C17" s="105">
        <v>1</v>
      </c>
      <c r="D17" s="285" t="s">
        <v>548</v>
      </c>
      <c r="E17" s="285" t="s">
        <v>547</v>
      </c>
      <c r="F17" s="112" t="s">
        <v>63</v>
      </c>
      <c r="G17" s="112" t="s">
        <v>52</v>
      </c>
      <c r="H17" s="112" t="s">
        <v>52</v>
      </c>
    </row>
    <row r="18" spans="1:8" ht="72" x14ac:dyDescent="0.3">
      <c r="A18" s="103" t="s">
        <v>193</v>
      </c>
      <c r="B18" s="113" t="s">
        <v>103</v>
      </c>
      <c r="C18" s="105">
        <v>20</v>
      </c>
      <c r="D18" s="115" t="s">
        <v>256</v>
      </c>
      <c r="E18" s="115" t="s">
        <v>254</v>
      </c>
      <c r="F18" s="115" t="s">
        <v>302</v>
      </c>
      <c r="G18" s="358" t="s">
        <v>401</v>
      </c>
      <c r="H18" s="358" t="s">
        <v>401</v>
      </c>
    </row>
    <row r="19" spans="1:8" x14ac:dyDescent="0.3">
      <c r="A19" s="103" t="s">
        <v>194</v>
      </c>
      <c r="B19" s="117"/>
      <c r="C19" s="105">
        <v>1</v>
      </c>
      <c r="D19" s="121" t="s">
        <v>53</v>
      </c>
      <c r="E19" s="121" t="s">
        <v>53</v>
      </c>
      <c r="F19" s="121" t="s">
        <v>53</v>
      </c>
      <c r="G19" s="121" t="s">
        <v>53</v>
      </c>
      <c r="H19" s="121" t="s">
        <v>53</v>
      </c>
    </row>
    <row r="20" spans="1:8" ht="51" customHeight="1" x14ac:dyDescent="0.3">
      <c r="A20" s="103" t="s">
        <v>195</v>
      </c>
      <c r="B20" s="104" t="s">
        <v>104</v>
      </c>
      <c r="C20" s="105">
        <v>8</v>
      </c>
      <c r="D20" s="112" t="s">
        <v>262</v>
      </c>
      <c r="E20" s="112" t="s">
        <v>370</v>
      </c>
      <c r="F20" s="142" t="s">
        <v>262</v>
      </c>
      <c r="G20" s="359" t="s">
        <v>398</v>
      </c>
      <c r="H20" s="359" t="s">
        <v>398</v>
      </c>
    </row>
    <row r="21" spans="1:8" x14ac:dyDescent="0.3">
      <c r="A21" s="103" t="s">
        <v>196</v>
      </c>
      <c r="B21" s="117"/>
      <c r="C21" s="105">
        <v>3</v>
      </c>
      <c r="D21" s="118" t="s">
        <v>54</v>
      </c>
      <c r="E21" s="122" t="s">
        <v>54</v>
      </c>
      <c r="F21" s="118" t="s">
        <v>54</v>
      </c>
      <c r="G21" s="122" t="s">
        <v>54</v>
      </c>
      <c r="H21" s="122" t="s">
        <v>54</v>
      </c>
    </row>
    <row r="22" spans="1:8" x14ac:dyDescent="0.3">
      <c r="A22" s="103" t="s">
        <v>197</v>
      </c>
      <c r="B22" s="117"/>
      <c r="C22" s="105">
        <v>10</v>
      </c>
      <c r="D22" s="118" t="s">
        <v>208</v>
      </c>
      <c r="E22" s="118" t="s">
        <v>208</v>
      </c>
      <c r="F22" s="118" t="s">
        <v>208</v>
      </c>
      <c r="G22" s="118" t="s">
        <v>208</v>
      </c>
      <c r="H22" s="118" t="s">
        <v>208</v>
      </c>
    </row>
    <row r="23" spans="1:8" x14ac:dyDescent="0.3">
      <c r="A23" s="103" t="s">
        <v>198</v>
      </c>
      <c r="B23" s="117"/>
      <c r="C23" s="105">
        <v>3</v>
      </c>
      <c r="D23" s="122" t="s">
        <v>55</v>
      </c>
      <c r="E23" s="122" t="s">
        <v>55</v>
      </c>
      <c r="F23" s="122" t="s">
        <v>55</v>
      </c>
      <c r="G23" s="122" t="s">
        <v>55</v>
      </c>
      <c r="H23" s="122" t="s">
        <v>55</v>
      </c>
    </row>
    <row r="24" spans="1:8" x14ac:dyDescent="0.3">
      <c r="A24" s="103" t="s">
        <v>199</v>
      </c>
      <c r="B24" s="104" t="s">
        <v>48</v>
      </c>
      <c r="C24" s="105">
        <v>40</v>
      </c>
      <c r="D24" s="118" t="s">
        <v>209</v>
      </c>
      <c r="E24" s="118" t="s">
        <v>209</v>
      </c>
      <c r="F24" s="118" t="s">
        <v>209</v>
      </c>
      <c r="G24" s="118" t="s">
        <v>209</v>
      </c>
      <c r="H24" s="118" t="s">
        <v>209</v>
      </c>
    </row>
    <row r="25" spans="1:8" x14ac:dyDescent="0.3">
      <c r="A25" s="103" t="s">
        <v>200</v>
      </c>
      <c r="B25" s="117"/>
      <c r="C25" s="105">
        <v>3</v>
      </c>
      <c r="D25" s="123" t="s">
        <v>64</v>
      </c>
      <c r="E25" s="123" t="s">
        <v>64</v>
      </c>
      <c r="F25" s="123" t="s">
        <v>64</v>
      </c>
      <c r="G25" s="123" t="s">
        <v>64</v>
      </c>
      <c r="H25" s="123" t="s">
        <v>64</v>
      </c>
    </row>
    <row r="26" spans="1:8" x14ac:dyDescent="0.3">
      <c r="A26" s="103" t="s">
        <v>201</v>
      </c>
      <c r="B26" s="117"/>
      <c r="C26" s="105">
        <v>2</v>
      </c>
      <c r="D26" s="118" t="s">
        <v>499</v>
      </c>
      <c r="E26" s="119" t="s">
        <v>499</v>
      </c>
      <c r="F26" s="118" t="s">
        <v>56</v>
      </c>
      <c r="G26" s="119" t="s">
        <v>499</v>
      </c>
      <c r="H26" s="119" t="s">
        <v>499</v>
      </c>
    </row>
    <row r="27" spans="1:8" x14ac:dyDescent="0.3">
      <c r="A27" s="103" t="s">
        <v>202</v>
      </c>
      <c r="B27" s="117"/>
      <c r="C27" s="105">
        <v>2</v>
      </c>
      <c r="D27" s="118" t="s">
        <v>211</v>
      </c>
      <c r="E27" s="118" t="s">
        <v>211</v>
      </c>
      <c r="F27" s="118" t="s">
        <v>211</v>
      </c>
      <c r="G27" s="118" t="s">
        <v>211</v>
      </c>
      <c r="H27" s="118" t="s">
        <v>211</v>
      </c>
    </row>
    <row r="28" spans="1:8" x14ac:dyDescent="0.3">
      <c r="A28" s="103" t="s">
        <v>197</v>
      </c>
      <c r="B28" s="117"/>
      <c r="C28" s="105">
        <v>35</v>
      </c>
      <c r="D28" s="118" t="s">
        <v>210</v>
      </c>
      <c r="E28" s="118" t="s">
        <v>210</v>
      </c>
      <c r="F28" s="118" t="s">
        <v>210</v>
      </c>
      <c r="G28" s="118" t="s">
        <v>210</v>
      </c>
      <c r="H28" s="118" t="s">
        <v>210</v>
      </c>
    </row>
    <row r="29" spans="1:8" x14ac:dyDescent="0.3">
      <c r="A29" s="103" t="s">
        <v>706</v>
      </c>
      <c r="B29" s="117"/>
      <c r="C29" s="105">
        <v>173</v>
      </c>
      <c r="D29" s="118" t="s">
        <v>715</v>
      </c>
      <c r="E29" s="118" t="s">
        <v>715</v>
      </c>
      <c r="F29" s="118" t="s">
        <v>715</v>
      </c>
      <c r="G29" s="118" t="s">
        <v>715</v>
      </c>
      <c r="H29" s="118" t="s">
        <v>715</v>
      </c>
    </row>
    <row r="30" spans="1:8" x14ac:dyDescent="0.3">
      <c r="A30" s="103" t="s">
        <v>707</v>
      </c>
      <c r="B30" s="117"/>
      <c r="C30" s="105">
        <v>2</v>
      </c>
      <c r="D30" s="118" t="s">
        <v>211</v>
      </c>
      <c r="E30" s="118" t="s">
        <v>211</v>
      </c>
      <c r="F30" s="118" t="s">
        <v>211</v>
      </c>
      <c r="G30" s="106" t="str">
        <f>"les caractères 1 et 2 de la clé analytique soit "&amp;MID(PREAMBULE!$B$24,1,2)</f>
        <v>les caractères 1 et 2 de la clé analytique soit 01</v>
      </c>
      <c r="H30" s="118" t="s">
        <v>211</v>
      </c>
    </row>
    <row r="31" spans="1:8" x14ac:dyDescent="0.3">
      <c r="A31" s="103" t="s">
        <v>708</v>
      </c>
      <c r="B31" s="117"/>
      <c r="C31" s="105">
        <v>15</v>
      </c>
      <c r="D31" s="118" t="s">
        <v>716</v>
      </c>
      <c r="E31" s="118" t="s">
        <v>716</v>
      </c>
      <c r="F31" s="118" t="s">
        <v>716</v>
      </c>
      <c r="G31" s="118" t="s">
        <v>716</v>
      </c>
      <c r="H31" s="118" t="s">
        <v>716</v>
      </c>
    </row>
    <row r="32" spans="1:8" x14ac:dyDescent="0.3">
      <c r="A32" s="103" t="s">
        <v>709</v>
      </c>
      <c r="B32" s="117"/>
      <c r="C32" s="105">
        <v>2</v>
      </c>
      <c r="D32" s="118" t="s">
        <v>211</v>
      </c>
      <c r="E32" s="118" t="s">
        <v>211</v>
      </c>
      <c r="F32" s="118" t="s">
        <v>211</v>
      </c>
      <c r="G32" s="106" t="str">
        <f>"les caractères 3 et 4 de la clé analytique  soit "&amp;MID(PREAMBULE!$B$24,3,2)</f>
        <v>les caractères 3 et 4 de la clé analytique  soit R1</v>
      </c>
      <c r="H32" s="118" t="s">
        <v>211</v>
      </c>
    </row>
    <row r="33" spans="1:8" x14ac:dyDescent="0.3">
      <c r="A33" s="103" t="s">
        <v>710</v>
      </c>
      <c r="B33" s="117"/>
      <c r="C33" s="105">
        <v>15</v>
      </c>
      <c r="D33" s="118" t="s">
        <v>716</v>
      </c>
      <c r="E33" s="118" t="s">
        <v>716</v>
      </c>
      <c r="F33" s="118" t="s">
        <v>716</v>
      </c>
      <c r="G33" s="118" t="s">
        <v>716</v>
      </c>
      <c r="H33" s="118" t="s">
        <v>716</v>
      </c>
    </row>
    <row r="34" spans="1:8" x14ac:dyDescent="0.3">
      <c r="A34" s="103" t="s">
        <v>711</v>
      </c>
      <c r="B34" s="117"/>
      <c r="C34" s="105">
        <v>1</v>
      </c>
      <c r="D34" s="174" t="s">
        <v>204</v>
      </c>
      <c r="E34" s="174" t="s">
        <v>204</v>
      </c>
      <c r="F34" s="174" t="s">
        <v>204</v>
      </c>
      <c r="G34" s="106" t="str">
        <f>"le caractère 5 de la clé analytique soit "&amp;MID(PREAMBULE!$B$24,5,1)</f>
        <v>le caractère 5 de la clé analytique soit R</v>
      </c>
      <c r="H34" s="174" t="s">
        <v>204</v>
      </c>
    </row>
    <row r="35" spans="1:8" x14ac:dyDescent="0.3">
      <c r="A35" s="103" t="s">
        <v>712</v>
      </c>
      <c r="B35" s="117"/>
      <c r="C35" s="105">
        <v>16</v>
      </c>
      <c r="D35" s="174" t="s">
        <v>717</v>
      </c>
      <c r="E35" s="174" t="s">
        <v>717</v>
      </c>
      <c r="F35" s="174" t="s">
        <v>717</v>
      </c>
      <c r="G35" s="174" t="s">
        <v>717</v>
      </c>
      <c r="H35" s="174" t="s">
        <v>717</v>
      </c>
    </row>
    <row r="36" spans="1:8" x14ac:dyDescent="0.3">
      <c r="A36" s="103" t="s">
        <v>713</v>
      </c>
      <c r="B36" s="117"/>
      <c r="C36" s="105">
        <v>3</v>
      </c>
      <c r="D36" s="174" t="s">
        <v>719</v>
      </c>
      <c r="E36" s="174" t="s">
        <v>719</v>
      </c>
      <c r="F36" s="174" t="s">
        <v>719</v>
      </c>
      <c r="G36" s="106" t="str">
        <f>"les caractères 6, 7 et 8 de la clé analytique  soit "&amp;MID(PREAMBULE!$B$24,6,3)</f>
        <v>les caractères 6, 7 et 8 de la clé analytique  soit 000</v>
      </c>
      <c r="H36" s="174" t="s">
        <v>719</v>
      </c>
    </row>
    <row r="37" spans="1:8" x14ac:dyDescent="0.3">
      <c r="A37" s="103" t="s">
        <v>714</v>
      </c>
      <c r="B37" s="117"/>
      <c r="C37" s="105">
        <v>14</v>
      </c>
      <c r="D37" s="174" t="s">
        <v>718</v>
      </c>
      <c r="E37" s="174" t="s">
        <v>718</v>
      </c>
      <c r="F37" s="174" t="s">
        <v>718</v>
      </c>
      <c r="G37" s="174" t="s">
        <v>718</v>
      </c>
      <c r="H37" s="174" t="s">
        <v>718</v>
      </c>
    </row>
    <row r="38" spans="1:8" x14ac:dyDescent="0.3">
      <c r="A38" s="277"/>
      <c r="E38" s="101"/>
    </row>
    <row r="39" spans="1:8" ht="23.4" x14ac:dyDescent="0.45">
      <c r="A39" s="277"/>
      <c r="D39" s="161" t="s">
        <v>314</v>
      </c>
      <c r="E39" s="161"/>
      <c r="F39" s="384" t="s">
        <v>314</v>
      </c>
    </row>
    <row r="40" spans="1:8" ht="23.4" x14ac:dyDescent="0.45">
      <c r="A40" s="277"/>
      <c r="C40" s="161" t="s">
        <v>221</v>
      </c>
      <c r="D40" s="158">
        <v>1</v>
      </c>
      <c r="E40" s="158" t="s">
        <v>53</v>
      </c>
      <c r="F40">
        <v>1</v>
      </c>
    </row>
    <row r="41" spans="1:8" ht="40.200000000000003" x14ac:dyDescent="0.3">
      <c r="C41" t="s">
        <v>310</v>
      </c>
      <c r="D41" s="112" t="s">
        <v>326</v>
      </c>
      <c r="E41" s="112" t="s">
        <v>327</v>
      </c>
      <c r="F41" s="112" t="s">
        <v>327</v>
      </c>
    </row>
    <row r="42" spans="1:8" ht="43.2" x14ac:dyDescent="0.3">
      <c r="C42" t="s">
        <v>311</v>
      </c>
      <c r="D42" s="136" t="s">
        <v>322</v>
      </c>
      <c r="E42" s="136" t="s">
        <v>323</v>
      </c>
      <c r="F42" s="136" t="s">
        <v>323</v>
      </c>
    </row>
    <row r="43" spans="1:8" ht="79.8" x14ac:dyDescent="0.3">
      <c r="C43" t="s">
        <v>312</v>
      </c>
      <c r="D43" s="112" t="s">
        <v>371</v>
      </c>
      <c r="E43" s="112" t="s">
        <v>371</v>
      </c>
      <c r="F43" s="112" t="s">
        <v>376</v>
      </c>
    </row>
    <row r="44" spans="1:8" x14ac:dyDescent="0.3">
      <c r="C44" t="s">
        <v>313</v>
      </c>
      <c r="D44" s="24" t="s">
        <v>374</v>
      </c>
      <c r="E44" s="24" t="s">
        <v>375</v>
      </c>
      <c r="F44" s="24" t="s">
        <v>63</v>
      </c>
    </row>
    <row r="45" spans="1:8" ht="57.6" x14ac:dyDescent="0.3">
      <c r="C45" t="s">
        <v>12</v>
      </c>
      <c r="D45" s="115" t="s">
        <v>372</v>
      </c>
      <c r="E45" s="115" t="s">
        <v>372</v>
      </c>
      <c r="F45" s="115" t="s">
        <v>325</v>
      </c>
    </row>
    <row r="46" spans="1:8" x14ac:dyDescent="0.3">
      <c r="C46" t="s">
        <v>315</v>
      </c>
      <c r="D46" s="111" t="s">
        <v>373</v>
      </c>
      <c r="E46" s="111" t="s">
        <v>373</v>
      </c>
      <c r="F46" s="111" t="s">
        <v>373</v>
      </c>
    </row>
    <row r="47" spans="1:8" x14ac:dyDescent="0.3">
      <c r="D47" s="24"/>
      <c r="E47" s="24"/>
    </row>
    <row r="48" spans="1:8" x14ac:dyDescent="0.3">
      <c r="D48" s="24"/>
      <c r="E48" s="24"/>
    </row>
    <row r="49" spans="3:5" x14ac:dyDescent="0.3">
      <c r="D49" s="24"/>
      <c r="E49" s="24"/>
    </row>
    <row r="50" spans="3:5" ht="23.4" x14ac:dyDescent="0.45">
      <c r="D50" s="417" t="s">
        <v>316</v>
      </c>
      <c r="E50" s="417"/>
    </row>
    <row r="51" spans="3:5" x14ac:dyDescent="0.3">
      <c r="C51" t="s">
        <v>317</v>
      </c>
      <c r="D51" s="24"/>
      <c r="E51" s="149" t="str">
        <f>E12</f>
        <v>REFCOM|MJCM-EP-RUF3-TX (N° CEGID)
RUF3TX</v>
      </c>
    </row>
    <row r="52" spans="3:5" x14ac:dyDescent="0.3">
      <c r="C52" t="s">
        <v>318</v>
      </c>
      <c r="D52" s="24"/>
      <c r="E52" s="24" t="s">
        <v>328</v>
      </c>
    </row>
    <row r="53" spans="3:5" ht="40.200000000000003" x14ac:dyDescent="0.3">
      <c r="C53" t="s">
        <v>310</v>
      </c>
      <c r="D53" s="100"/>
      <c r="E53" s="112" t="s">
        <v>327</v>
      </c>
    </row>
    <row r="54" spans="3:5" ht="43.2" x14ac:dyDescent="0.3">
      <c r="C54" t="s">
        <v>311</v>
      </c>
      <c r="D54" s="136"/>
      <c r="E54" s="136" t="s">
        <v>323</v>
      </c>
    </row>
    <row r="55" spans="3:5" x14ac:dyDescent="0.3">
      <c r="C55" t="s">
        <v>319</v>
      </c>
      <c r="D55" s="100"/>
      <c r="E55" s="112" t="s">
        <v>371</v>
      </c>
    </row>
    <row r="56" spans="3:5" x14ac:dyDescent="0.3">
      <c r="C56" t="s">
        <v>313</v>
      </c>
      <c r="D56" s="24"/>
      <c r="E56" s="24" t="s">
        <v>375</v>
      </c>
    </row>
    <row r="57" spans="3:5" x14ac:dyDescent="0.3">
      <c r="C57" t="s">
        <v>12</v>
      </c>
      <c r="D57" s="151"/>
      <c r="E57" s="115" t="s">
        <v>361</v>
      </c>
    </row>
    <row r="58" spans="3:5" x14ac:dyDescent="0.3">
      <c r="C58" t="s">
        <v>320</v>
      </c>
      <c r="D58" s="24"/>
      <c r="E58" s="111" t="s">
        <v>373</v>
      </c>
    </row>
    <row r="59" spans="3:5" x14ac:dyDescent="0.3">
      <c r="C59" t="s">
        <v>321</v>
      </c>
      <c r="D59" s="24"/>
      <c r="E59" s="149" t="s">
        <v>329</v>
      </c>
    </row>
    <row r="60" spans="3:5" x14ac:dyDescent="0.3">
      <c r="E60" s="101"/>
    </row>
    <row r="61" spans="3:5" x14ac:dyDescent="0.3">
      <c r="E61" s="101"/>
    </row>
    <row r="62" spans="3:5" x14ac:dyDescent="0.3">
      <c r="E62" s="101"/>
    </row>
    <row r="63" spans="3:5" x14ac:dyDescent="0.3">
      <c r="E63" s="101"/>
    </row>
    <row r="64" spans="3:5" x14ac:dyDescent="0.3">
      <c r="E64" s="101"/>
    </row>
    <row r="65" spans="5:5" x14ac:dyDescent="0.3">
      <c r="E65" s="101"/>
    </row>
    <row r="66" spans="5:5" x14ac:dyDescent="0.3">
      <c r="E66" s="101"/>
    </row>
    <row r="67" spans="5:5" x14ac:dyDescent="0.3">
      <c r="E67" s="101"/>
    </row>
    <row r="68" spans="5:5" x14ac:dyDescent="0.3">
      <c r="E68" s="101"/>
    </row>
    <row r="69" spans="5:5" x14ac:dyDescent="0.3">
      <c r="E69" s="101"/>
    </row>
    <row r="70" spans="5:5" x14ac:dyDescent="0.3">
      <c r="E70" s="101"/>
    </row>
    <row r="71" spans="5:5" x14ac:dyDescent="0.3">
      <c r="E71" s="101"/>
    </row>
    <row r="72" spans="5:5" x14ac:dyDescent="0.3">
      <c r="E72" s="101"/>
    </row>
    <row r="73" spans="5:5" x14ac:dyDescent="0.3">
      <c r="E73" s="101"/>
    </row>
    <row r="74" spans="5:5" x14ac:dyDescent="0.3">
      <c r="E74" s="101"/>
    </row>
    <row r="75" spans="5:5" x14ac:dyDescent="0.3">
      <c r="E75" s="101"/>
    </row>
    <row r="76" spans="5:5" x14ac:dyDescent="0.3">
      <c r="E76" s="101"/>
    </row>
    <row r="77" spans="5:5" x14ac:dyDescent="0.3">
      <c r="E77" s="101"/>
    </row>
    <row r="78" spans="5:5" x14ac:dyDescent="0.3">
      <c r="E78" s="101"/>
    </row>
    <row r="79" spans="5:5" x14ac:dyDescent="0.3">
      <c r="E79" s="101"/>
    </row>
    <row r="80" spans="5:5" x14ac:dyDescent="0.3">
      <c r="E80" s="101"/>
    </row>
    <row r="81" spans="5:5" x14ac:dyDescent="0.3">
      <c r="E81" s="101"/>
    </row>
    <row r="82" spans="5:5" x14ac:dyDescent="0.3">
      <c r="E82" s="101"/>
    </row>
    <row r="83" spans="5:5" x14ac:dyDescent="0.3">
      <c r="E83" s="101"/>
    </row>
    <row r="84" spans="5:5" x14ac:dyDescent="0.3">
      <c r="E84" s="101"/>
    </row>
    <row r="85" spans="5:5" x14ac:dyDescent="0.3">
      <c r="E85" s="101"/>
    </row>
    <row r="86" spans="5:5" x14ac:dyDescent="0.3">
      <c r="E86" s="101"/>
    </row>
    <row r="87" spans="5:5" x14ac:dyDescent="0.3">
      <c r="E87" s="101"/>
    </row>
    <row r="88" spans="5:5" x14ac:dyDescent="0.3">
      <c r="E88" s="101"/>
    </row>
    <row r="89" spans="5:5" x14ac:dyDescent="0.3">
      <c r="E89" s="101"/>
    </row>
    <row r="90" spans="5:5" x14ac:dyDescent="0.3">
      <c r="E90" s="101"/>
    </row>
    <row r="91" spans="5:5" x14ac:dyDescent="0.3">
      <c r="E91" s="101"/>
    </row>
    <row r="92" spans="5:5" x14ac:dyDescent="0.3">
      <c r="E92" s="101"/>
    </row>
    <row r="93" spans="5:5" x14ac:dyDescent="0.3">
      <c r="E93" s="101"/>
    </row>
    <row r="94" spans="5:5" x14ac:dyDescent="0.3">
      <c r="E94" s="101"/>
    </row>
    <row r="95" spans="5:5" x14ac:dyDescent="0.3">
      <c r="E95" s="101"/>
    </row>
    <row r="96" spans="5:5" x14ac:dyDescent="0.3">
      <c r="E96" s="101"/>
    </row>
    <row r="97" spans="5:5" x14ac:dyDescent="0.3">
      <c r="E97" s="101"/>
    </row>
    <row r="98" spans="5:5" x14ac:dyDescent="0.3">
      <c r="E98" s="101"/>
    </row>
    <row r="99" spans="5:5" x14ac:dyDescent="0.3">
      <c r="E99" s="101"/>
    </row>
    <row r="100" spans="5:5" x14ac:dyDescent="0.3">
      <c r="E100" s="101"/>
    </row>
    <row r="101" spans="5:5" x14ac:dyDescent="0.3">
      <c r="E101" s="101"/>
    </row>
    <row r="102" spans="5:5" x14ac:dyDescent="0.3">
      <c r="E102" s="101"/>
    </row>
    <row r="103" spans="5:5" x14ac:dyDescent="0.3">
      <c r="E103" s="101"/>
    </row>
    <row r="104" spans="5:5" x14ac:dyDescent="0.3">
      <c r="E104" s="101"/>
    </row>
    <row r="105" spans="5:5" x14ac:dyDescent="0.3">
      <c r="E105" s="101"/>
    </row>
    <row r="106" spans="5:5" x14ac:dyDescent="0.3">
      <c r="E106" s="101"/>
    </row>
    <row r="107" spans="5:5" x14ac:dyDescent="0.3">
      <c r="E107" s="101"/>
    </row>
    <row r="108" spans="5:5" x14ac:dyDescent="0.3">
      <c r="E108" s="101"/>
    </row>
    <row r="109" spans="5:5" x14ac:dyDescent="0.3">
      <c r="E109" s="101"/>
    </row>
    <row r="110" spans="5:5" x14ac:dyDescent="0.3">
      <c r="E110" s="101"/>
    </row>
    <row r="111" spans="5:5" x14ac:dyDescent="0.3">
      <c r="E111" s="101"/>
    </row>
    <row r="112" spans="5:5" x14ac:dyDescent="0.3">
      <c r="E112" s="101"/>
    </row>
    <row r="113" spans="5:5" x14ac:dyDescent="0.3">
      <c r="E113" s="101"/>
    </row>
    <row r="114" spans="5:5" x14ac:dyDescent="0.3">
      <c r="E114" s="101"/>
    </row>
    <row r="115" spans="5:5" x14ac:dyDescent="0.3">
      <c r="E115" s="101"/>
    </row>
    <row r="116" spans="5:5" x14ac:dyDescent="0.3">
      <c r="E116" s="101"/>
    </row>
    <row r="117" spans="5:5" x14ac:dyDescent="0.3">
      <c r="E117" s="101"/>
    </row>
    <row r="118" spans="5:5" x14ac:dyDescent="0.3">
      <c r="E118" s="101"/>
    </row>
    <row r="119" spans="5:5" x14ac:dyDescent="0.3">
      <c r="E119" s="101"/>
    </row>
    <row r="120" spans="5:5" x14ac:dyDescent="0.3">
      <c r="E120" s="101"/>
    </row>
    <row r="121" spans="5:5" x14ac:dyDescent="0.3">
      <c r="E121" s="101"/>
    </row>
    <row r="122" spans="5:5" x14ac:dyDescent="0.3">
      <c r="E122" s="101"/>
    </row>
    <row r="123" spans="5:5" x14ac:dyDescent="0.3">
      <c r="E123" s="101"/>
    </row>
    <row r="124" spans="5:5" x14ac:dyDescent="0.3">
      <c r="E124" s="101"/>
    </row>
    <row r="125" spans="5:5" x14ac:dyDescent="0.3">
      <c r="E125" s="101"/>
    </row>
    <row r="126" spans="5:5" x14ac:dyDescent="0.3">
      <c r="E126" s="101"/>
    </row>
    <row r="127" spans="5:5" x14ac:dyDescent="0.3">
      <c r="E127" s="101"/>
    </row>
    <row r="128" spans="5:5" x14ac:dyDescent="0.3">
      <c r="E128" s="101"/>
    </row>
    <row r="129" spans="5:5" x14ac:dyDescent="0.3">
      <c r="E129" s="101"/>
    </row>
    <row r="130" spans="5:5" x14ac:dyDescent="0.3">
      <c r="E130" s="101"/>
    </row>
    <row r="131" spans="5:5" x14ac:dyDescent="0.3">
      <c r="E131" s="101"/>
    </row>
    <row r="132" spans="5:5" x14ac:dyDescent="0.3">
      <c r="E132" s="101"/>
    </row>
    <row r="133" spans="5:5" x14ac:dyDescent="0.3">
      <c r="E133" s="101"/>
    </row>
    <row r="134" spans="5:5" x14ac:dyDescent="0.3">
      <c r="E134" s="101"/>
    </row>
    <row r="135" spans="5:5" x14ac:dyDescent="0.3">
      <c r="E135" s="101"/>
    </row>
    <row r="136" spans="5:5" x14ac:dyDescent="0.3">
      <c r="E136" s="101"/>
    </row>
    <row r="137" spans="5:5" x14ac:dyDescent="0.3">
      <c r="E137" s="101"/>
    </row>
    <row r="138" spans="5:5" x14ac:dyDescent="0.3">
      <c r="E138" s="101"/>
    </row>
    <row r="139" spans="5:5" x14ac:dyDescent="0.3">
      <c r="E139" s="101"/>
    </row>
    <row r="140" spans="5:5" x14ac:dyDescent="0.3">
      <c r="E140" s="101"/>
    </row>
    <row r="141" spans="5:5" x14ac:dyDescent="0.3">
      <c r="E141" s="101"/>
    </row>
    <row r="142" spans="5:5" x14ac:dyDescent="0.3">
      <c r="E142" s="101"/>
    </row>
    <row r="143" spans="5:5" x14ac:dyDescent="0.3">
      <c r="E143" s="101"/>
    </row>
    <row r="144" spans="5:5" x14ac:dyDescent="0.3">
      <c r="E144" s="101"/>
    </row>
    <row r="145" spans="5:5" x14ac:dyDescent="0.3">
      <c r="E145" s="101"/>
    </row>
    <row r="146" spans="5:5" x14ac:dyDescent="0.3">
      <c r="E146" s="101"/>
    </row>
    <row r="147" spans="5:5" x14ac:dyDescent="0.3">
      <c r="E147" s="101"/>
    </row>
    <row r="148" spans="5:5" x14ac:dyDescent="0.3">
      <c r="E148" s="101"/>
    </row>
    <row r="149" spans="5:5" x14ac:dyDescent="0.3">
      <c r="E149" s="101"/>
    </row>
    <row r="150" spans="5:5" x14ac:dyDescent="0.3">
      <c r="E150" s="101"/>
    </row>
    <row r="151" spans="5:5" x14ac:dyDescent="0.3">
      <c r="E151" s="101"/>
    </row>
    <row r="152" spans="5:5" x14ac:dyDescent="0.3">
      <c r="E152" s="101"/>
    </row>
    <row r="153" spans="5:5" x14ac:dyDescent="0.3">
      <c r="E153" s="101"/>
    </row>
    <row r="154" spans="5:5" x14ac:dyDescent="0.3">
      <c r="E154" s="101"/>
    </row>
    <row r="155" spans="5:5" x14ac:dyDescent="0.3">
      <c r="E155" s="101"/>
    </row>
    <row r="156" spans="5:5" x14ac:dyDescent="0.3">
      <c r="E156" s="101"/>
    </row>
    <row r="157" spans="5:5" x14ac:dyDescent="0.3">
      <c r="E157" s="101"/>
    </row>
    <row r="158" spans="5:5" x14ac:dyDescent="0.3">
      <c r="E158" s="101"/>
    </row>
    <row r="159" spans="5:5" x14ac:dyDescent="0.3">
      <c r="E159" s="101"/>
    </row>
    <row r="160" spans="5:5" x14ac:dyDescent="0.3">
      <c r="E160" s="101"/>
    </row>
    <row r="161" spans="5:5" x14ac:dyDescent="0.3">
      <c r="E161" s="101"/>
    </row>
    <row r="162" spans="5:5" x14ac:dyDescent="0.3">
      <c r="E162" s="101"/>
    </row>
    <row r="163" spans="5:5" x14ac:dyDescent="0.3">
      <c r="E163" s="101"/>
    </row>
    <row r="164" spans="5:5" x14ac:dyDescent="0.3">
      <c r="E164" s="101"/>
    </row>
    <row r="165" spans="5:5" x14ac:dyDescent="0.3">
      <c r="E165" s="101"/>
    </row>
    <row r="166" spans="5:5" x14ac:dyDescent="0.3">
      <c r="E166" s="101"/>
    </row>
    <row r="167" spans="5:5" x14ac:dyDescent="0.3">
      <c r="E167" s="101"/>
    </row>
    <row r="168" spans="5:5" x14ac:dyDescent="0.3">
      <c r="E168" s="101"/>
    </row>
    <row r="169" spans="5:5" x14ac:dyDescent="0.3">
      <c r="E169" s="101"/>
    </row>
    <row r="170" spans="5:5" x14ac:dyDescent="0.3">
      <c r="E170" s="101"/>
    </row>
    <row r="171" spans="5:5" x14ac:dyDescent="0.3">
      <c r="E171" s="101"/>
    </row>
    <row r="172" spans="5:5" x14ac:dyDescent="0.3">
      <c r="E172" s="101"/>
    </row>
    <row r="173" spans="5:5" x14ac:dyDescent="0.3">
      <c r="E173" s="101"/>
    </row>
    <row r="174" spans="5:5" x14ac:dyDescent="0.3">
      <c r="E174" s="101"/>
    </row>
    <row r="175" spans="5:5" x14ac:dyDescent="0.3">
      <c r="E175" s="101"/>
    </row>
    <row r="176" spans="5:5" x14ac:dyDescent="0.3">
      <c r="E176" s="101"/>
    </row>
    <row r="177" spans="5:5" x14ac:dyDescent="0.3">
      <c r="E177" s="101"/>
    </row>
    <row r="178" spans="5:5" x14ac:dyDescent="0.3">
      <c r="E178" s="101"/>
    </row>
    <row r="179" spans="5:5" x14ac:dyDescent="0.3">
      <c r="E179" s="101"/>
    </row>
    <row r="180" spans="5:5" x14ac:dyDescent="0.3">
      <c r="E180" s="101"/>
    </row>
    <row r="181" spans="5:5" x14ac:dyDescent="0.3">
      <c r="E181" s="101"/>
    </row>
    <row r="182" spans="5:5" x14ac:dyDescent="0.3">
      <c r="E182" s="101"/>
    </row>
    <row r="183" spans="5:5" x14ac:dyDescent="0.3">
      <c r="E183" s="101"/>
    </row>
    <row r="184" spans="5:5" x14ac:dyDescent="0.3">
      <c r="E184" s="101"/>
    </row>
    <row r="185" spans="5:5" x14ac:dyDescent="0.3">
      <c r="E185" s="101"/>
    </row>
    <row r="186" spans="5:5" x14ac:dyDescent="0.3">
      <c r="E186" s="101"/>
    </row>
    <row r="187" spans="5:5" x14ac:dyDescent="0.3">
      <c r="E187" s="101"/>
    </row>
    <row r="188" spans="5:5" x14ac:dyDescent="0.3">
      <c r="E188" s="101"/>
    </row>
    <row r="189" spans="5:5" x14ac:dyDescent="0.3">
      <c r="E189" s="101"/>
    </row>
    <row r="190" spans="5:5" x14ac:dyDescent="0.3">
      <c r="E190" s="101"/>
    </row>
    <row r="191" spans="5:5" x14ac:dyDescent="0.3">
      <c r="E191" s="101"/>
    </row>
    <row r="192" spans="5:5" x14ac:dyDescent="0.3">
      <c r="E192" s="101"/>
    </row>
    <row r="193" spans="5:5" x14ac:dyDescent="0.3">
      <c r="E193" s="101"/>
    </row>
    <row r="194" spans="5:5" x14ac:dyDescent="0.3">
      <c r="E194" s="101"/>
    </row>
    <row r="195" spans="5:5" x14ac:dyDescent="0.3">
      <c r="E195" s="101"/>
    </row>
    <row r="196" spans="5:5" x14ac:dyDescent="0.3">
      <c r="E196" s="101"/>
    </row>
    <row r="197" spans="5:5" x14ac:dyDescent="0.3">
      <c r="E197" s="101"/>
    </row>
    <row r="198" spans="5:5" x14ac:dyDescent="0.3">
      <c r="E198" s="101"/>
    </row>
    <row r="199" spans="5:5" x14ac:dyDescent="0.3">
      <c r="E199" s="101"/>
    </row>
    <row r="200" spans="5:5" x14ac:dyDescent="0.3">
      <c r="E200" s="101"/>
    </row>
    <row r="201" spans="5:5" x14ac:dyDescent="0.3">
      <c r="E201" s="101"/>
    </row>
    <row r="202" spans="5:5" x14ac:dyDescent="0.3">
      <c r="E202" s="101"/>
    </row>
    <row r="203" spans="5:5" x14ac:dyDescent="0.3">
      <c r="E203" s="101"/>
    </row>
    <row r="204" spans="5:5" x14ac:dyDescent="0.3">
      <c r="E204" s="101"/>
    </row>
    <row r="205" spans="5:5" x14ac:dyDescent="0.3">
      <c r="E205" s="101"/>
    </row>
    <row r="206" spans="5:5" x14ac:dyDescent="0.3">
      <c r="E206" s="101"/>
    </row>
    <row r="207" spans="5:5" x14ac:dyDescent="0.3">
      <c r="E207" s="101"/>
    </row>
    <row r="208" spans="5:5" x14ac:dyDescent="0.3">
      <c r="E208" s="101"/>
    </row>
    <row r="209" spans="5:5" x14ac:dyDescent="0.3">
      <c r="E209" s="101"/>
    </row>
    <row r="210" spans="5:5" x14ac:dyDescent="0.3">
      <c r="E210" s="101"/>
    </row>
    <row r="211" spans="5:5" x14ac:dyDescent="0.3">
      <c r="E211" s="101"/>
    </row>
    <row r="212" spans="5:5" x14ac:dyDescent="0.3">
      <c r="E212" s="101"/>
    </row>
    <row r="213" spans="5:5" x14ac:dyDescent="0.3">
      <c r="E213" s="101"/>
    </row>
    <row r="214" spans="5:5" x14ac:dyDescent="0.3">
      <c r="E214" s="101"/>
    </row>
    <row r="215" spans="5:5" x14ac:dyDescent="0.3">
      <c r="E215" s="101"/>
    </row>
    <row r="216" spans="5:5" x14ac:dyDescent="0.3">
      <c r="E216" s="101"/>
    </row>
    <row r="217" spans="5:5" x14ac:dyDescent="0.3">
      <c r="E217" s="101"/>
    </row>
    <row r="218" spans="5:5" x14ac:dyDescent="0.3">
      <c r="E218" s="101"/>
    </row>
    <row r="219" spans="5:5" x14ac:dyDescent="0.3">
      <c r="E219" s="101"/>
    </row>
  </sheetData>
  <mergeCells count="1">
    <mergeCell ref="D50:E50"/>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9">
    <tabColor theme="7"/>
  </sheetPr>
  <dimension ref="A1:I215"/>
  <sheetViews>
    <sheetView zoomScale="60" zoomScaleNormal="60" workbookViewId="0">
      <selection activeCell="D5" sqref="D5"/>
    </sheetView>
  </sheetViews>
  <sheetFormatPr baseColWidth="10" defaultRowHeight="14.4" x14ac:dyDescent="0.3"/>
  <cols>
    <col min="1" max="1" width="35" customWidth="1"/>
    <col min="2" max="2" width="11.88671875" customWidth="1"/>
    <col min="3" max="3" width="5.33203125" customWidth="1"/>
    <col min="4" max="4" width="66.6640625" style="101" customWidth="1"/>
    <col min="5" max="5" width="66.6640625" customWidth="1"/>
    <col min="6" max="6" width="38.33203125" customWidth="1"/>
    <col min="7" max="7" width="29.6640625" customWidth="1"/>
  </cols>
  <sheetData>
    <row r="1" spans="1:9" ht="23.4" x14ac:dyDescent="0.3">
      <c r="A1" s="125"/>
      <c r="C1" s="101"/>
      <c r="D1" s="169" t="s">
        <v>7</v>
      </c>
      <c r="E1" s="169" t="s">
        <v>7</v>
      </c>
    </row>
    <row r="2" spans="1:9" x14ac:dyDescent="0.3">
      <c r="A2" s="125"/>
      <c r="C2" s="101"/>
      <c r="D2" s="130">
        <v>512</v>
      </c>
      <c r="E2" s="131">
        <v>467</v>
      </c>
    </row>
    <row r="3" spans="1:9" ht="52.5" customHeight="1" x14ac:dyDescent="0.3">
      <c r="A3" s="189" t="s">
        <v>409</v>
      </c>
      <c r="C3" s="101"/>
      <c r="D3" s="127" t="s">
        <v>345</v>
      </c>
      <c r="E3" s="128" t="s">
        <v>258</v>
      </c>
    </row>
    <row r="4" spans="1:9" ht="14.7" customHeight="1" x14ac:dyDescent="0.3">
      <c r="A4" s="125"/>
      <c r="C4" s="24" t="s">
        <v>221</v>
      </c>
      <c r="D4" s="129">
        <v>1</v>
      </c>
      <c r="E4" s="129" t="s">
        <v>222</v>
      </c>
    </row>
    <row r="5" spans="1:9" ht="409.6" customHeight="1" x14ac:dyDescent="0.3">
      <c r="A5" s="125" t="s">
        <v>225</v>
      </c>
      <c r="B5" s="418"/>
      <c r="C5" s="419"/>
      <c r="D5" s="132" t="s">
        <v>995</v>
      </c>
      <c r="E5" s="132" t="s">
        <v>956</v>
      </c>
      <c r="F5" s="94" t="s">
        <v>224</v>
      </c>
      <c r="G5" s="94" t="s">
        <v>260</v>
      </c>
    </row>
    <row r="6" spans="1:9" ht="23.4" x14ac:dyDescent="0.3">
      <c r="A6" s="125"/>
      <c r="D6" s="169" t="s">
        <v>212</v>
      </c>
      <c r="E6" s="124" t="s">
        <v>212</v>
      </c>
      <c r="G6" s="416" t="s">
        <v>214</v>
      </c>
      <c r="H6" s="416"/>
    </row>
    <row r="7" spans="1:9" x14ac:dyDescent="0.3">
      <c r="A7" s="284" t="s">
        <v>182</v>
      </c>
      <c r="B7" s="104"/>
      <c r="C7" s="105">
        <v>3</v>
      </c>
      <c r="D7" s="211" t="s">
        <v>132</v>
      </c>
      <c r="E7" s="211" t="s">
        <v>132</v>
      </c>
      <c r="G7" s="106" t="s">
        <v>132</v>
      </c>
      <c r="H7" s="106" t="s">
        <v>132</v>
      </c>
      <c r="I7" s="106" t="s">
        <v>132</v>
      </c>
    </row>
    <row r="8" spans="1:9" ht="57.6" x14ac:dyDescent="0.3">
      <c r="A8" s="284" t="s">
        <v>183</v>
      </c>
      <c r="B8" s="104" t="s">
        <v>89</v>
      </c>
      <c r="C8" s="105">
        <v>8</v>
      </c>
      <c r="D8" s="108" t="s">
        <v>259</v>
      </c>
      <c r="E8" s="108" t="s">
        <v>220</v>
      </c>
      <c r="G8" s="107" t="s">
        <v>65</v>
      </c>
      <c r="H8" s="107" t="s">
        <v>65</v>
      </c>
      <c r="I8" s="107" t="s">
        <v>65</v>
      </c>
    </row>
    <row r="9" spans="1:9" x14ac:dyDescent="0.3">
      <c r="A9" s="284" t="s">
        <v>184</v>
      </c>
      <c r="B9" s="104"/>
      <c r="C9" s="105">
        <v>2</v>
      </c>
      <c r="D9" s="119" t="s">
        <v>50</v>
      </c>
      <c r="E9" s="119" t="s">
        <v>50</v>
      </c>
      <c r="G9" s="109" t="s">
        <v>50</v>
      </c>
      <c r="H9" s="109" t="s">
        <v>50</v>
      </c>
      <c r="I9" s="109" t="s">
        <v>50</v>
      </c>
    </row>
    <row r="10" spans="1:9" ht="43.2" x14ac:dyDescent="0.3">
      <c r="A10" s="284" t="s">
        <v>185</v>
      </c>
      <c r="B10" s="104" t="s">
        <v>49</v>
      </c>
      <c r="C10" s="105">
        <v>17</v>
      </c>
      <c r="D10" s="213" t="s">
        <v>215</v>
      </c>
      <c r="E10" s="217">
        <v>467190000</v>
      </c>
      <c r="G10" s="109">
        <v>512391000</v>
      </c>
      <c r="H10" s="109">
        <v>467190000</v>
      </c>
      <c r="I10" s="109">
        <v>467190000</v>
      </c>
    </row>
    <row r="11" spans="1:9" ht="72" x14ac:dyDescent="0.3">
      <c r="A11" s="284" t="s">
        <v>186</v>
      </c>
      <c r="B11" s="104" t="s">
        <v>46</v>
      </c>
      <c r="C11" s="105">
        <v>1</v>
      </c>
      <c r="D11" s="118" t="s">
        <v>204</v>
      </c>
      <c r="E11" s="122" t="s">
        <v>86</v>
      </c>
      <c r="G11" s="106"/>
      <c r="H11" s="109" t="s">
        <v>86</v>
      </c>
      <c r="I11" s="109" t="s">
        <v>86</v>
      </c>
    </row>
    <row r="12" spans="1:9" ht="28.8" x14ac:dyDescent="0.3">
      <c r="A12" s="284" t="s">
        <v>187</v>
      </c>
      <c r="B12" s="117"/>
      <c r="C12" s="105">
        <v>17</v>
      </c>
      <c r="D12" s="118" t="s">
        <v>206</v>
      </c>
      <c r="E12" s="110" t="s">
        <v>226</v>
      </c>
      <c r="G12" s="109"/>
      <c r="H12" s="109" t="s">
        <v>91</v>
      </c>
      <c r="I12" s="109" t="s">
        <v>92</v>
      </c>
    </row>
    <row r="13" spans="1:9" ht="40.200000000000003" x14ac:dyDescent="0.3">
      <c r="A13" s="284" t="s">
        <v>188</v>
      </c>
      <c r="B13" s="117"/>
      <c r="C13" s="105">
        <v>35</v>
      </c>
      <c r="D13" s="112" t="s">
        <v>261</v>
      </c>
      <c r="E13" s="112" t="s">
        <v>223</v>
      </c>
      <c r="G13" s="106" t="s">
        <v>90</v>
      </c>
      <c r="H13" s="106" t="s">
        <v>90</v>
      </c>
      <c r="I13" s="106" t="s">
        <v>90</v>
      </c>
    </row>
    <row r="14" spans="1:9" ht="102" x14ac:dyDescent="0.3">
      <c r="A14" s="284" t="s">
        <v>189</v>
      </c>
      <c r="B14" s="283" t="s">
        <v>117</v>
      </c>
      <c r="C14" s="105">
        <v>35</v>
      </c>
      <c r="D14" s="168" t="s">
        <v>531</v>
      </c>
      <c r="E14" s="168" t="s">
        <v>371</v>
      </c>
      <c r="G14" s="111" t="s">
        <v>340</v>
      </c>
      <c r="H14" s="111" t="s">
        <v>340</v>
      </c>
      <c r="I14" s="111" t="s">
        <v>340</v>
      </c>
    </row>
    <row r="15" spans="1:9" ht="28.8" x14ac:dyDescent="0.3">
      <c r="A15" s="284" t="s">
        <v>190</v>
      </c>
      <c r="B15" s="104" t="s">
        <v>47</v>
      </c>
      <c r="C15" s="105">
        <v>3</v>
      </c>
      <c r="D15" s="118" t="s">
        <v>517</v>
      </c>
      <c r="E15" s="118" t="s">
        <v>205</v>
      </c>
      <c r="G15" s="111"/>
      <c r="H15" s="111"/>
      <c r="I15" s="111"/>
    </row>
    <row r="16" spans="1:9" x14ac:dyDescent="0.3">
      <c r="A16" s="284" t="s">
        <v>191</v>
      </c>
      <c r="B16" s="104" t="s">
        <v>48</v>
      </c>
      <c r="C16" s="105">
        <v>8</v>
      </c>
      <c r="D16" s="118" t="s">
        <v>207</v>
      </c>
      <c r="E16" s="118" t="s">
        <v>207</v>
      </c>
      <c r="G16" s="111"/>
      <c r="H16" s="111"/>
      <c r="I16" s="111"/>
    </row>
    <row r="17" spans="1:9" x14ac:dyDescent="0.3">
      <c r="A17" s="284" t="s">
        <v>192</v>
      </c>
      <c r="B17" s="117"/>
      <c r="C17" s="105">
        <v>1</v>
      </c>
      <c r="D17" s="211" t="s">
        <v>52</v>
      </c>
      <c r="E17" s="211" t="s">
        <v>63</v>
      </c>
      <c r="G17" s="106" t="s">
        <v>63</v>
      </c>
      <c r="H17" s="106" t="s">
        <v>52</v>
      </c>
      <c r="I17" s="106" t="s">
        <v>52</v>
      </c>
    </row>
    <row r="18" spans="1:9" ht="57.6" x14ac:dyDescent="0.3">
      <c r="A18" s="284" t="s">
        <v>193</v>
      </c>
      <c r="B18" s="113" t="s">
        <v>103</v>
      </c>
      <c r="C18" s="105">
        <v>20</v>
      </c>
      <c r="D18" s="115" t="s">
        <v>523</v>
      </c>
      <c r="E18" s="115" t="s">
        <v>254</v>
      </c>
      <c r="G18" s="114" t="s">
        <v>121</v>
      </c>
      <c r="H18" s="114" t="s">
        <v>218</v>
      </c>
      <c r="I18" s="114" t="s">
        <v>219</v>
      </c>
    </row>
    <row r="19" spans="1:9" x14ac:dyDescent="0.3">
      <c r="A19" s="284" t="s">
        <v>194</v>
      </c>
      <c r="B19" s="117"/>
      <c r="C19" s="105">
        <v>1</v>
      </c>
      <c r="D19" s="121" t="s">
        <v>53</v>
      </c>
      <c r="E19" s="121" t="s">
        <v>53</v>
      </c>
      <c r="G19" s="116" t="s">
        <v>53</v>
      </c>
      <c r="H19" s="116" t="s">
        <v>53</v>
      </c>
      <c r="I19" s="116" t="s">
        <v>53</v>
      </c>
    </row>
    <row r="20" spans="1:9" ht="57.75" customHeight="1" x14ac:dyDescent="0.3">
      <c r="A20" s="284" t="s">
        <v>195</v>
      </c>
      <c r="B20" s="104" t="s">
        <v>104</v>
      </c>
      <c r="C20" s="105">
        <v>8</v>
      </c>
      <c r="D20" s="112" t="s">
        <v>263</v>
      </c>
      <c r="E20" s="112" t="s">
        <v>369</v>
      </c>
      <c r="G20" s="126" t="str">
        <f ca="1">TEXT(TODAY(),"aammjj")&amp;"01"</f>
        <v>21061601</v>
      </c>
      <c r="H20" s="126" t="str">
        <f ca="1">TEXT(TODAY(),"aammjj")&amp;"01"</f>
        <v>21061601</v>
      </c>
      <c r="I20" s="126" t="str">
        <f ca="1">TEXT(TODAY(),"aammjj")&amp;"01"</f>
        <v>21061601</v>
      </c>
    </row>
    <row r="21" spans="1:9" x14ac:dyDescent="0.3">
      <c r="A21" s="284" t="s">
        <v>196</v>
      </c>
      <c r="B21" s="117"/>
      <c r="C21" s="105">
        <v>3</v>
      </c>
      <c r="D21" s="118" t="s">
        <v>54</v>
      </c>
      <c r="E21" s="122" t="s">
        <v>54</v>
      </c>
      <c r="G21" s="111" t="s">
        <v>54</v>
      </c>
      <c r="H21" s="111" t="s">
        <v>54</v>
      </c>
      <c r="I21" s="111" t="s">
        <v>54</v>
      </c>
    </row>
    <row r="22" spans="1:9" x14ac:dyDescent="0.3">
      <c r="A22" s="284" t="s">
        <v>197</v>
      </c>
      <c r="B22" s="117"/>
      <c r="C22" s="105">
        <v>10</v>
      </c>
      <c r="D22" s="118" t="s">
        <v>208</v>
      </c>
      <c r="E22" s="118" t="s">
        <v>208</v>
      </c>
      <c r="G22" s="111"/>
      <c r="H22" s="111"/>
      <c r="I22" s="111"/>
    </row>
    <row r="23" spans="1:9" x14ac:dyDescent="0.3">
      <c r="A23" s="284" t="s">
        <v>198</v>
      </c>
      <c r="B23" s="117"/>
      <c r="C23" s="105">
        <v>3</v>
      </c>
      <c r="D23" s="122" t="s">
        <v>55</v>
      </c>
      <c r="E23" s="122" t="s">
        <v>55</v>
      </c>
      <c r="G23" s="111" t="s">
        <v>55</v>
      </c>
      <c r="H23" s="111" t="s">
        <v>55</v>
      </c>
      <c r="I23" s="111" t="s">
        <v>55</v>
      </c>
    </row>
    <row r="24" spans="1:9" x14ac:dyDescent="0.3">
      <c r="A24" s="284" t="s">
        <v>199</v>
      </c>
      <c r="B24" s="104" t="s">
        <v>48</v>
      </c>
      <c r="C24" s="105">
        <v>40</v>
      </c>
      <c r="D24" s="118" t="s">
        <v>209</v>
      </c>
      <c r="E24" s="118" t="s">
        <v>209</v>
      </c>
      <c r="G24" s="107"/>
      <c r="H24" s="107"/>
      <c r="I24" s="107"/>
    </row>
    <row r="25" spans="1:9" x14ac:dyDescent="0.3">
      <c r="A25" s="284" t="s">
        <v>200</v>
      </c>
      <c r="B25" s="117"/>
      <c r="C25" s="105">
        <v>3</v>
      </c>
      <c r="D25" s="123" t="s">
        <v>64</v>
      </c>
      <c r="E25" s="123" t="s">
        <v>64</v>
      </c>
      <c r="G25" s="107" t="s">
        <v>64</v>
      </c>
      <c r="H25" s="107" t="s">
        <v>64</v>
      </c>
      <c r="I25" s="107" t="s">
        <v>64</v>
      </c>
    </row>
    <row r="26" spans="1:9" x14ac:dyDescent="0.3">
      <c r="A26" s="284" t="s">
        <v>201</v>
      </c>
      <c r="B26" s="117"/>
      <c r="C26" s="105">
        <v>2</v>
      </c>
      <c r="D26" s="118" t="s">
        <v>499</v>
      </c>
      <c r="E26" s="118" t="s">
        <v>499</v>
      </c>
      <c r="G26" s="109" t="s">
        <v>56</v>
      </c>
      <c r="H26" s="109" t="s">
        <v>56</v>
      </c>
      <c r="I26" s="109" t="s">
        <v>56</v>
      </c>
    </row>
    <row r="27" spans="1:9" x14ac:dyDescent="0.3">
      <c r="A27" s="284" t="s">
        <v>202</v>
      </c>
      <c r="B27" s="117"/>
      <c r="C27" s="105">
        <v>2</v>
      </c>
      <c r="D27" s="118" t="s">
        <v>211</v>
      </c>
      <c r="E27" s="118" t="s">
        <v>211</v>
      </c>
      <c r="G27" s="111"/>
      <c r="H27" s="111"/>
      <c r="I27" s="111"/>
    </row>
    <row r="28" spans="1:9" x14ac:dyDescent="0.3">
      <c r="A28" s="284" t="s">
        <v>197</v>
      </c>
      <c r="B28" s="117"/>
      <c r="C28" s="105">
        <v>35</v>
      </c>
      <c r="D28" s="147" t="s">
        <v>210</v>
      </c>
      <c r="E28" s="147" t="s">
        <v>210</v>
      </c>
      <c r="G28" s="111"/>
      <c r="H28" s="111"/>
      <c r="I28" s="111"/>
    </row>
    <row r="29" spans="1:9" x14ac:dyDescent="0.3">
      <c r="A29" s="103" t="s">
        <v>706</v>
      </c>
      <c r="B29" s="117"/>
      <c r="C29" s="105">
        <v>173</v>
      </c>
      <c r="D29" s="118" t="s">
        <v>715</v>
      </c>
      <c r="E29" s="118" t="s">
        <v>715</v>
      </c>
      <c r="G29" s="24"/>
      <c r="H29" s="24"/>
      <c r="I29" s="24"/>
    </row>
    <row r="30" spans="1:9" x14ac:dyDescent="0.3">
      <c r="A30" s="103" t="s">
        <v>707</v>
      </c>
      <c r="B30" s="117"/>
      <c r="C30" s="105">
        <v>2</v>
      </c>
      <c r="D30" s="118" t="s">
        <v>211</v>
      </c>
      <c r="E30" s="118" t="s">
        <v>211</v>
      </c>
      <c r="G30" s="24"/>
      <c r="H30" s="24"/>
      <c r="I30" s="24"/>
    </row>
    <row r="31" spans="1:9" x14ac:dyDescent="0.3">
      <c r="A31" s="103" t="s">
        <v>708</v>
      </c>
      <c r="B31" s="117"/>
      <c r="C31" s="105">
        <v>15</v>
      </c>
      <c r="D31" s="118" t="s">
        <v>716</v>
      </c>
      <c r="E31" s="118" t="s">
        <v>716</v>
      </c>
      <c r="G31" s="24"/>
      <c r="H31" s="24"/>
      <c r="I31" s="24"/>
    </row>
    <row r="32" spans="1:9" x14ac:dyDescent="0.3">
      <c r="A32" s="103" t="s">
        <v>709</v>
      </c>
      <c r="B32" s="117"/>
      <c r="C32" s="105">
        <v>2</v>
      </c>
      <c r="D32" s="118" t="s">
        <v>211</v>
      </c>
      <c r="E32" s="118" t="s">
        <v>211</v>
      </c>
      <c r="G32" s="24"/>
      <c r="H32" s="24"/>
      <c r="I32" s="24"/>
    </row>
    <row r="33" spans="1:9" x14ac:dyDescent="0.3">
      <c r="A33" s="103" t="s">
        <v>710</v>
      </c>
      <c r="B33" s="117"/>
      <c r="C33" s="105">
        <v>15</v>
      </c>
      <c r="D33" s="118" t="s">
        <v>716</v>
      </c>
      <c r="E33" s="118" t="s">
        <v>716</v>
      </c>
      <c r="G33" s="24"/>
      <c r="H33" s="24"/>
      <c r="I33" s="24"/>
    </row>
    <row r="34" spans="1:9" x14ac:dyDescent="0.3">
      <c r="A34" s="103" t="s">
        <v>711</v>
      </c>
      <c r="B34" s="117"/>
      <c r="C34" s="105">
        <v>1</v>
      </c>
      <c r="D34" s="174" t="s">
        <v>204</v>
      </c>
      <c r="E34" s="174" t="s">
        <v>204</v>
      </c>
      <c r="G34" s="24"/>
      <c r="H34" s="24"/>
      <c r="I34" s="24"/>
    </row>
    <row r="35" spans="1:9" x14ac:dyDescent="0.3">
      <c r="A35" s="103" t="s">
        <v>712</v>
      </c>
      <c r="B35" s="117"/>
      <c r="C35" s="105">
        <v>16</v>
      </c>
      <c r="D35" s="174" t="s">
        <v>717</v>
      </c>
      <c r="E35" s="174" t="s">
        <v>717</v>
      </c>
      <c r="G35" s="24"/>
      <c r="H35" s="24"/>
      <c r="I35" s="24"/>
    </row>
    <row r="36" spans="1:9" x14ac:dyDescent="0.3">
      <c r="A36" s="103" t="s">
        <v>713</v>
      </c>
      <c r="B36" s="117"/>
      <c r="C36" s="105">
        <v>3</v>
      </c>
      <c r="D36" s="174" t="s">
        <v>719</v>
      </c>
      <c r="E36" s="174" t="s">
        <v>719</v>
      </c>
      <c r="G36" s="24"/>
      <c r="H36" s="24"/>
      <c r="I36" s="24"/>
    </row>
    <row r="37" spans="1:9" x14ac:dyDescent="0.3">
      <c r="A37" s="103" t="s">
        <v>714</v>
      </c>
      <c r="B37" s="117"/>
      <c r="C37" s="105">
        <v>14</v>
      </c>
      <c r="D37" s="174" t="s">
        <v>718</v>
      </c>
      <c r="E37" s="174" t="s">
        <v>718</v>
      </c>
      <c r="G37" s="24"/>
      <c r="H37" s="24"/>
      <c r="I37" s="24"/>
    </row>
    <row r="38" spans="1:9" x14ac:dyDescent="0.3">
      <c r="D38" s="24"/>
      <c r="E38" s="24"/>
    </row>
    <row r="39" spans="1:9" ht="23.4" x14ac:dyDescent="0.45">
      <c r="D39" s="417" t="s">
        <v>314</v>
      </c>
      <c r="E39" s="417"/>
      <c r="F39" s="162"/>
    </row>
    <row r="40" spans="1:9" x14ac:dyDescent="0.3">
      <c r="B40" s="154" t="s">
        <v>221</v>
      </c>
      <c r="D40" s="24">
        <v>1</v>
      </c>
      <c r="E40" s="24" t="s">
        <v>53</v>
      </c>
    </row>
    <row r="41" spans="1:9" ht="75.75" customHeight="1" x14ac:dyDescent="0.3">
      <c r="B41" t="s">
        <v>310</v>
      </c>
      <c r="D41" s="165" t="s">
        <v>336</v>
      </c>
      <c r="E41" s="108" t="s">
        <v>337</v>
      </c>
    </row>
    <row r="42" spans="1:9" ht="50.25" customHeight="1" x14ac:dyDescent="0.3">
      <c r="B42" t="s">
        <v>311</v>
      </c>
      <c r="D42" s="165" t="s">
        <v>335</v>
      </c>
      <c r="E42" s="108" t="s">
        <v>338</v>
      </c>
    </row>
    <row r="43" spans="1:9" x14ac:dyDescent="0.3">
      <c r="B43" t="s">
        <v>312</v>
      </c>
      <c r="D43" s="168" t="s">
        <v>371</v>
      </c>
      <c r="E43" s="168" t="s">
        <v>371</v>
      </c>
    </row>
    <row r="44" spans="1:9" x14ac:dyDescent="0.3">
      <c r="B44" t="s">
        <v>313</v>
      </c>
      <c r="D44" s="166" t="s">
        <v>52</v>
      </c>
      <c r="E44" s="166" t="s">
        <v>63</v>
      </c>
    </row>
    <row r="45" spans="1:9" x14ac:dyDescent="0.3">
      <c r="B45" t="s">
        <v>12</v>
      </c>
      <c r="D45" s="176" t="s">
        <v>417</v>
      </c>
      <c r="E45" s="176" t="s">
        <v>359</v>
      </c>
    </row>
    <row r="46" spans="1:9" x14ac:dyDescent="0.3">
      <c r="B46" t="s">
        <v>315</v>
      </c>
      <c r="D46" s="167" t="s">
        <v>342</v>
      </c>
      <c r="E46" s="167" t="s">
        <v>342</v>
      </c>
    </row>
    <row r="47" spans="1:9" x14ac:dyDescent="0.3">
      <c r="D47"/>
      <c r="E47" s="24"/>
      <c r="F47" s="24"/>
    </row>
    <row r="48" spans="1:9" x14ac:dyDescent="0.3">
      <c r="D48"/>
      <c r="E48" s="24"/>
      <c r="F48" s="24"/>
    </row>
    <row r="49" spans="2:6" x14ac:dyDescent="0.3">
      <c r="D49"/>
      <c r="E49" s="24"/>
      <c r="F49" s="24"/>
    </row>
    <row r="50" spans="2:6" ht="23.4" x14ac:dyDescent="0.45">
      <c r="D50" s="417" t="s">
        <v>316</v>
      </c>
      <c r="E50" s="417"/>
      <c r="F50" s="162"/>
    </row>
    <row r="51" spans="2:6" ht="29.25" customHeight="1" x14ac:dyDescent="0.3">
      <c r="B51" t="s">
        <v>317</v>
      </c>
      <c r="D51"/>
      <c r="E51" s="163" t="s">
        <v>333</v>
      </c>
    </row>
    <row r="52" spans="2:6" ht="36" customHeight="1" x14ac:dyDescent="0.3">
      <c r="B52" t="s">
        <v>318</v>
      </c>
      <c r="D52"/>
      <c r="E52" s="164" t="s">
        <v>334</v>
      </c>
    </row>
    <row r="53" spans="2:6" x14ac:dyDescent="0.3">
      <c r="B53" t="s">
        <v>310</v>
      </c>
      <c r="D53"/>
      <c r="E53" s="108" t="s">
        <v>389</v>
      </c>
    </row>
    <row r="54" spans="2:6" x14ac:dyDescent="0.3">
      <c r="B54" t="s">
        <v>311</v>
      </c>
      <c r="D54"/>
      <c r="E54" s="108" t="s">
        <v>418</v>
      </c>
    </row>
    <row r="55" spans="2:6" x14ac:dyDescent="0.3">
      <c r="B55" t="s">
        <v>319</v>
      </c>
      <c r="D55"/>
      <c r="E55" s="168" t="s">
        <v>371</v>
      </c>
    </row>
    <row r="56" spans="2:6" x14ac:dyDescent="0.3">
      <c r="B56" t="s">
        <v>313</v>
      </c>
      <c r="D56"/>
      <c r="E56" s="24" t="s">
        <v>63</v>
      </c>
    </row>
    <row r="57" spans="2:6" x14ac:dyDescent="0.3">
      <c r="B57" t="s">
        <v>12</v>
      </c>
      <c r="D57"/>
      <c r="E57" s="176" t="s">
        <v>359</v>
      </c>
    </row>
    <row r="58" spans="2:6" x14ac:dyDescent="0.3">
      <c r="B58" t="s">
        <v>320</v>
      </c>
      <c r="D58"/>
      <c r="E58" s="167" t="s">
        <v>342</v>
      </c>
    </row>
    <row r="59" spans="2:6" x14ac:dyDescent="0.3">
      <c r="B59" t="s">
        <v>321</v>
      </c>
      <c r="D59"/>
      <c r="E59" s="111" t="s">
        <v>329</v>
      </c>
    </row>
    <row r="60" spans="2:6" x14ac:dyDescent="0.3">
      <c r="D60" s="24"/>
      <c r="E60" s="24"/>
    </row>
    <row r="61" spans="2:6" x14ac:dyDescent="0.3">
      <c r="D61" s="24"/>
      <c r="E61" s="24"/>
    </row>
    <row r="62" spans="2:6" x14ac:dyDescent="0.3">
      <c r="D62" s="24"/>
      <c r="E62" s="24"/>
    </row>
    <row r="63" spans="2:6" x14ac:dyDescent="0.3">
      <c r="D63" s="24"/>
      <c r="E63" s="24"/>
    </row>
    <row r="64" spans="2:6" x14ac:dyDescent="0.3">
      <c r="D64" s="24"/>
      <c r="E64" s="24"/>
    </row>
    <row r="65" spans="4:5" x14ac:dyDescent="0.3">
      <c r="D65" s="24"/>
      <c r="E65" s="24"/>
    </row>
    <row r="66" spans="4:5" x14ac:dyDescent="0.3">
      <c r="D66" s="24"/>
      <c r="E66" s="24"/>
    </row>
    <row r="67" spans="4:5" x14ac:dyDescent="0.3">
      <c r="D67" s="24"/>
      <c r="E67" s="24"/>
    </row>
    <row r="68" spans="4:5" x14ac:dyDescent="0.3">
      <c r="D68" s="24"/>
      <c r="E68" s="24"/>
    </row>
    <row r="69" spans="4:5" x14ac:dyDescent="0.3">
      <c r="D69" s="24"/>
      <c r="E69" s="24"/>
    </row>
    <row r="70" spans="4:5" x14ac:dyDescent="0.3">
      <c r="D70" s="24"/>
      <c r="E70" s="24"/>
    </row>
    <row r="71" spans="4:5" x14ac:dyDescent="0.3">
      <c r="D71" s="24"/>
      <c r="E71" s="24"/>
    </row>
    <row r="72" spans="4:5" x14ac:dyDescent="0.3">
      <c r="D72" s="24"/>
      <c r="E72" s="24"/>
    </row>
    <row r="73" spans="4:5" x14ac:dyDescent="0.3">
      <c r="D73" s="24"/>
      <c r="E73" s="24"/>
    </row>
    <row r="74" spans="4:5" x14ac:dyDescent="0.3">
      <c r="D74" s="24"/>
      <c r="E74" s="24"/>
    </row>
    <row r="75" spans="4:5" x14ac:dyDescent="0.3">
      <c r="D75" s="24"/>
      <c r="E75" s="24"/>
    </row>
    <row r="76" spans="4:5" x14ac:dyDescent="0.3">
      <c r="D76" s="24"/>
      <c r="E76" s="24"/>
    </row>
    <row r="77" spans="4:5" x14ac:dyDescent="0.3">
      <c r="D77" s="24"/>
      <c r="E77" s="24"/>
    </row>
    <row r="78" spans="4:5" x14ac:dyDescent="0.3">
      <c r="D78" s="24"/>
      <c r="E78" s="24"/>
    </row>
    <row r="79" spans="4:5" x14ac:dyDescent="0.3">
      <c r="D79" s="24"/>
      <c r="E79" s="24"/>
    </row>
    <row r="80" spans="4:5" x14ac:dyDescent="0.3">
      <c r="D80" s="24"/>
      <c r="E80" s="24"/>
    </row>
    <row r="81" spans="4:5" x14ac:dyDescent="0.3">
      <c r="D81" s="24"/>
      <c r="E81" s="24"/>
    </row>
    <row r="82" spans="4:5" x14ac:dyDescent="0.3">
      <c r="D82" s="24"/>
      <c r="E82" s="24"/>
    </row>
    <row r="83" spans="4:5" x14ac:dyDescent="0.3">
      <c r="D83" s="24"/>
      <c r="E83" s="24"/>
    </row>
    <row r="84" spans="4:5" x14ac:dyDescent="0.3">
      <c r="D84" s="24"/>
      <c r="E84" s="24"/>
    </row>
    <row r="85" spans="4:5" x14ac:dyDescent="0.3">
      <c r="D85" s="24"/>
      <c r="E85" s="24"/>
    </row>
    <row r="86" spans="4:5" x14ac:dyDescent="0.3">
      <c r="D86" s="24"/>
      <c r="E86" s="24"/>
    </row>
    <row r="87" spans="4:5" x14ac:dyDescent="0.3">
      <c r="D87" s="24"/>
      <c r="E87" s="24"/>
    </row>
    <row r="88" spans="4:5" x14ac:dyDescent="0.3">
      <c r="D88" s="24"/>
      <c r="E88" s="24"/>
    </row>
    <row r="89" spans="4:5" x14ac:dyDescent="0.3">
      <c r="D89" s="24"/>
      <c r="E89" s="24"/>
    </row>
    <row r="90" spans="4:5" x14ac:dyDescent="0.3">
      <c r="D90" s="24"/>
      <c r="E90" s="24"/>
    </row>
    <row r="91" spans="4:5" x14ac:dyDescent="0.3">
      <c r="D91" s="24"/>
      <c r="E91" s="24"/>
    </row>
    <row r="92" spans="4:5" x14ac:dyDescent="0.3">
      <c r="D92" s="24"/>
      <c r="E92" s="24"/>
    </row>
    <row r="93" spans="4:5" x14ac:dyDescent="0.3">
      <c r="D93" s="24"/>
      <c r="E93" s="24"/>
    </row>
    <row r="94" spans="4:5" x14ac:dyDescent="0.3">
      <c r="D94" s="24"/>
      <c r="E94" s="24"/>
    </row>
    <row r="95" spans="4:5" x14ac:dyDescent="0.3">
      <c r="D95" s="24"/>
      <c r="E95" s="24"/>
    </row>
    <row r="96" spans="4:5" x14ac:dyDescent="0.3">
      <c r="D96" s="24"/>
      <c r="E96" s="24"/>
    </row>
    <row r="97" spans="4:5" x14ac:dyDescent="0.3">
      <c r="D97" s="24"/>
      <c r="E97" s="24"/>
    </row>
    <row r="98" spans="4:5" x14ac:dyDescent="0.3">
      <c r="D98" s="24"/>
      <c r="E98" s="24"/>
    </row>
    <row r="99" spans="4:5" x14ac:dyDescent="0.3">
      <c r="D99" s="24"/>
      <c r="E99" s="24"/>
    </row>
    <row r="100" spans="4:5" x14ac:dyDescent="0.3">
      <c r="D100" s="24"/>
      <c r="E100" s="24"/>
    </row>
    <row r="101" spans="4:5" x14ac:dyDescent="0.3">
      <c r="D101" s="24"/>
      <c r="E101" s="24"/>
    </row>
    <row r="102" spans="4:5" x14ac:dyDescent="0.3">
      <c r="D102" s="24"/>
      <c r="E102" s="24"/>
    </row>
    <row r="103" spans="4:5" x14ac:dyDescent="0.3">
      <c r="D103" s="24"/>
      <c r="E103" s="24"/>
    </row>
    <row r="104" spans="4:5" x14ac:dyDescent="0.3">
      <c r="D104" s="24"/>
      <c r="E104" s="24"/>
    </row>
    <row r="105" spans="4:5" x14ac:dyDescent="0.3">
      <c r="D105" s="24"/>
      <c r="E105" s="24"/>
    </row>
    <row r="106" spans="4:5" x14ac:dyDescent="0.3">
      <c r="D106" s="24"/>
      <c r="E106" s="24"/>
    </row>
    <row r="107" spans="4:5" x14ac:dyDescent="0.3">
      <c r="D107" s="24"/>
      <c r="E107" s="24"/>
    </row>
    <row r="108" spans="4:5" x14ac:dyDescent="0.3">
      <c r="D108" s="24"/>
      <c r="E108" s="24"/>
    </row>
    <row r="109" spans="4:5" x14ac:dyDescent="0.3">
      <c r="D109" s="24"/>
      <c r="E109" s="24"/>
    </row>
    <row r="110" spans="4:5" x14ac:dyDescent="0.3">
      <c r="D110" s="24"/>
      <c r="E110" s="24"/>
    </row>
    <row r="111" spans="4:5" x14ac:dyDescent="0.3">
      <c r="D111" s="24"/>
      <c r="E111" s="24"/>
    </row>
    <row r="112" spans="4:5" x14ac:dyDescent="0.3">
      <c r="D112" s="24"/>
      <c r="E112" s="24"/>
    </row>
    <row r="113" spans="4:5" x14ac:dyDescent="0.3">
      <c r="D113" s="24"/>
      <c r="E113" s="24"/>
    </row>
    <row r="114" spans="4:5" x14ac:dyDescent="0.3">
      <c r="D114" s="24"/>
      <c r="E114" s="24"/>
    </row>
    <row r="115" spans="4:5" x14ac:dyDescent="0.3">
      <c r="D115" s="24"/>
      <c r="E115" s="24"/>
    </row>
    <row r="116" spans="4:5" x14ac:dyDescent="0.3">
      <c r="D116" s="24"/>
      <c r="E116" s="24"/>
    </row>
    <row r="117" spans="4:5" x14ac:dyDescent="0.3">
      <c r="D117" s="24"/>
      <c r="E117" s="24"/>
    </row>
    <row r="118" spans="4:5" x14ac:dyDescent="0.3">
      <c r="D118" s="24"/>
      <c r="E118" s="24"/>
    </row>
    <row r="119" spans="4:5" x14ac:dyDescent="0.3">
      <c r="D119" s="24"/>
      <c r="E119" s="24"/>
    </row>
    <row r="120" spans="4:5" x14ac:dyDescent="0.3">
      <c r="D120" s="24"/>
      <c r="E120" s="24"/>
    </row>
    <row r="121" spans="4:5" x14ac:dyDescent="0.3">
      <c r="D121" s="24"/>
      <c r="E121" s="24"/>
    </row>
    <row r="122" spans="4:5" x14ac:dyDescent="0.3">
      <c r="D122" s="24"/>
      <c r="E122" s="24"/>
    </row>
    <row r="123" spans="4:5" x14ac:dyDescent="0.3">
      <c r="D123" s="24"/>
      <c r="E123" s="24"/>
    </row>
    <row r="124" spans="4:5" x14ac:dyDescent="0.3">
      <c r="D124" s="24"/>
      <c r="E124" s="24"/>
    </row>
    <row r="125" spans="4:5" x14ac:dyDescent="0.3">
      <c r="D125" s="24"/>
      <c r="E125" s="24"/>
    </row>
    <row r="126" spans="4:5" x14ac:dyDescent="0.3">
      <c r="D126" s="24"/>
      <c r="E126" s="24"/>
    </row>
    <row r="127" spans="4:5" x14ac:dyDescent="0.3">
      <c r="D127" s="24"/>
      <c r="E127" s="24"/>
    </row>
    <row r="128" spans="4:5" x14ac:dyDescent="0.3">
      <c r="D128" s="24"/>
      <c r="E128" s="24"/>
    </row>
    <row r="129" spans="4:5" x14ac:dyDescent="0.3">
      <c r="D129" s="24"/>
      <c r="E129" s="24"/>
    </row>
    <row r="130" spans="4:5" x14ac:dyDescent="0.3">
      <c r="D130" s="24"/>
      <c r="E130" s="24"/>
    </row>
    <row r="131" spans="4:5" x14ac:dyDescent="0.3">
      <c r="D131" s="24"/>
      <c r="E131" s="24"/>
    </row>
    <row r="132" spans="4:5" x14ac:dyDescent="0.3">
      <c r="D132" s="24"/>
      <c r="E132" s="24"/>
    </row>
    <row r="133" spans="4:5" x14ac:dyDescent="0.3">
      <c r="D133" s="24"/>
      <c r="E133" s="24"/>
    </row>
    <row r="134" spans="4:5" x14ac:dyDescent="0.3">
      <c r="D134" s="24"/>
      <c r="E134" s="24"/>
    </row>
    <row r="135" spans="4:5" x14ac:dyDescent="0.3">
      <c r="D135" s="24"/>
      <c r="E135" s="24"/>
    </row>
    <row r="136" spans="4:5" x14ac:dyDescent="0.3">
      <c r="D136" s="24"/>
      <c r="E136" s="24"/>
    </row>
    <row r="137" spans="4:5" x14ac:dyDescent="0.3">
      <c r="D137" s="24"/>
      <c r="E137" s="24"/>
    </row>
    <row r="138" spans="4:5" x14ac:dyDescent="0.3">
      <c r="D138" s="24"/>
      <c r="E138" s="24"/>
    </row>
    <row r="139" spans="4:5" x14ac:dyDescent="0.3">
      <c r="D139" s="24"/>
      <c r="E139" s="24"/>
    </row>
    <row r="140" spans="4:5" x14ac:dyDescent="0.3">
      <c r="D140" s="24"/>
      <c r="E140" s="24"/>
    </row>
    <row r="141" spans="4:5" x14ac:dyDescent="0.3">
      <c r="D141" s="24"/>
      <c r="E141" s="24"/>
    </row>
    <row r="142" spans="4:5" x14ac:dyDescent="0.3">
      <c r="D142" s="24"/>
      <c r="E142" s="24"/>
    </row>
    <row r="143" spans="4:5" x14ac:dyDescent="0.3">
      <c r="D143" s="24"/>
      <c r="E143" s="24"/>
    </row>
    <row r="144" spans="4:5" x14ac:dyDescent="0.3">
      <c r="D144" s="24"/>
      <c r="E144" s="24"/>
    </row>
    <row r="145" spans="4:5" x14ac:dyDescent="0.3">
      <c r="D145" s="24"/>
      <c r="E145" s="24"/>
    </row>
    <row r="146" spans="4:5" x14ac:dyDescent="0.3">
      <c r="D146" s="24"/>
      <c r="E146" s="24"/>
    </row>
    <row r="147" spans="4:5" x14ac:dyDescent="0.3">
      <c r="D147" s="24"/>
      <c r="E147" s="24"/>
    </row>
    <row r="148" spans="4:5" x14ac:dyDescent="0.3">
      <c r="D148" s="24"/>
      <c r="E148" s="24"/>
    </row>
    <row r="149" spans="4:5" x14ac:dyDescent="0.3">
      <c r="D149" s="24"/>
      <c r="E149" s="24"/>
    </row>
    <row r="150" spans="4:5" x14ac:dyDescent="0.3">
      <c r="D150" s="24"/>
      <c r="E150" s="24"/>
    </row>
    <row r="151" spans="4:5" x14ac:dyDescent="0.3">
      <c r="D151" s="24"/>
      <c r="E151" s="24"/>
    </row>
    <row r="152" spans="4:5" x14ac:dyDescent="0.3">
      <c r="D152" s="24"/>
      <c r="E152" s="24"/>
    </row>
    <row r="153" spans="4:5" x14ac:dyDescent="0.3">
      <c r="D153" s="24"/>
      <c r="E153" s="24"/>
    </row>
    <row r="154" spans="4:5" x14ac:dyDescent="0.3">
      <c r="D154" s="24"/>
      <c r="E154" s="24"/>
    </row>
    <row r="155" spans="4:5" x14ac:dyDescent="0.3">
      <c r="D155" s="24"/>
      <c r="E155" s="24"/>
    </row>
    <row r="156" spans="4:5" x14ac:dyDescent="0.3">
      <c r="D156" s="24"/>
      <c r="E156" s="24"/>
    </row>
    <row r="157" spans="4:5" x14ac:dyDescent="0.3">
      <c r="D157" s="24"/>
      <c r="E157" s="24"/>
    </row>
    <row r="158" spans="4:5" x14ac:dyDescent="0.3">
      <c r="D158" s="24"/>
      <c r="E158" s="24"/>
    </row>
    <row r="159" spans="4:5" x14ac:dyDescent="0.3">
      <c r="D159" s="24"/>
      <c r="E159" s="24"/>
    </row>
    <row r="160" spans="4:5" x14ac:dyDescent="0.3">
      <c r="D160" s="24"/>
      <c r="E160" s="24"/>
    </row>
    <row r="161" spans="4:5" x14ac:dyDescent="0.3">
      <c r="D161" s="24"/>
      <c r="E161" s="24"/>
    </row>
    <row r="162" spans="4:5" x14ac:dyDescent="0.3">
      <c r="D162" s="24"/>
      <c r="E162" s="24"/>
    </row>
    <row r="163" spans="4:5" x14ac:dyDescent="0.3">
      <c r="D163" s="24"/>
      <c r="E163" s="24"/>
    </row>
    <row r="164" spans="4:5" x14ac:dyDescent="0.3">
      <c r="D164" s="24"/>
      <c r="E164" s="24"/>
    </row>
    <row r="165" spans="4:5" x14ac:dyDescent="0.3">
      <c r="D165" s="24"/>
      <c r="E165" s="24"/>
    </row>
    <row r="166" spans="4:5" x14ac:dyDescent="0.3">
      <c r="D166" s="24"/>
      <c r="E166" s="24"/>
    </row>
    <row r="167" spans="4:5" x14ac:dyDescent="0.3">
      <c r="D167" s="24"/>
      <c r="E167" s="24"/>
    </row>
    <row r="168" spans="4:5" x14ac:dyDescent="0.3">
      <c r="D168" s="24"/>
      <c r="E168" s="24"/>
    </row>
    <row r="169" spans="4:5" x14ac:dyDescent="0.3">
      <c r="D169" s="24"/>
      <c r="E169" s="24"/>
    </row>
    <row r="170" spans="4:5" x14ac:dyDescent="0.3">
      <c r="D170" s="24"/>
      <c r="E170" s="24"/>
    </row>
    <row r="171" spans="4:5" x14ac:dyDescent="0.3">
      <c r="D171" s="24"/>
      <c r="E171" s="24"/>
    </row>
    <row r="172" spans="4:5" x14ac:dyDescent="0.3">
      <c r="D172" s="24"/>
      <c r="E172" s="24"/>
    </row>
    <row r="173" spans="4:5" x14ac:dyDescent="0.3">
      <c r="D173" s="24"/>
      <c r="E173" s="24"/>
    </row>
    <row r="174" spans="4:5" x14ac:dyDescent="0.3">
      <c r="D174" s="24"/>
      <c r="E174" s="24"/>
    </row>
    <row r="175" spans="4:5" x14ac:dyDescent="0.3">
      <c r="D175" s="24"/>
      <c r="E175" s="24"/>
    </row>
    <row r="176" spans="4:5" x14ac:dyDescent="0.3">
      <c r="D176" s="24"/>
      <c r="E176" s="24"/>
    </row>
    <row r="177" spans="4:5" x14ac:dyDescent="0.3">
      <c r="D177" s="24"/>
      <c r="E177" s="24"/>
    </row>
    <row r="178" spans="4:5" x14ac:dyDescent="0.3">
      <c r="D178" s="24"/>
      <c r="E178" s="24"/>
    </row>
    <row r="179" spans="4:5" x14ac:dyDescent="0.3">
      <c r="D179" s="24"/>
      <c r="E179" s="24"/>
    </row>
    <row r="180" spans="4:5" x14ac:dyDescent="0.3">
      <c r="D180" s="24"/>
      <c r="E180" s="24"/>
    </row>
    <row r="181" spans="4:5" x14ac:dyDescent="0.3">
      <c r="D181" s="24"/>
      <c r="E181" s="24"/>
    </row>
    <row r="182" spans="4:5" x14ac:dyDescent="0.3">
      <c r="D182" s="24"/>
      <c r="E182" s="24"/>
    </row>
    <row r="183" spans="4:5" x14ac:dyDescent="0.3">
      <c r="D183" s="24"/>
      <c r="E183" s="24"/>
    </row>
    <row r="184" spans="4:5" x14ac:dyDescent="0.3">
      <c r="D184" s="24"/>
      <c r="E184" s="24"/>
    </row>
    <row r="185" spans="4:5" x14ac:dyDescent="0.3">
      <c r="D185" s="24"/>
      <c r="E185" s="24"/>
    </row>
    <row r="186" spans="4:5" x14ac:dyDescent="0.3">
      <c r="D186" s="24"/>
      <c r="E186" s="24"/>
    </row>
    <row r="187" spans="4:5" x14ac:dyDescent="0.3">
      <c r="D187" s="24"/>
      <c r="E187" s="24"/>
    </row>
    <row r="188" spans="4:5" x14ac:dyDescent="0.3">
      <c r="D188" s="24"/>
      <c r="E188" s="24"/>
    </row>
    <row r="189" spans="4:5" x14ac:dyDescent="0.3">
      <c r="D189" s="24"/>
      <c r="E189" s="24"/>
    </row>
    <row r="190" spans="4:5" x14ac:dyDescent="0.3">
      <c r="D190" s="24"/>
      <c r="E190" s="24"/>
    </row>
    <row r="191" spans="4:5" x14ac:dyDescent="0.3">
      <c r="D191" s="24"/>
      <c r="E191" s="24"/>
    </row>
    <row r="192" spans="4:5" x14ac:dyDescent="0.3">
      <c r="D192" s="24"/>
      <c r="E192" s="24"/>
    </row>
    <row r="193" spans="4:5" x14ac:dyDescent="0.3">
      <c r="D193" s="24"/>
      <c r="E193" s="24"/>
    </row>
    <row r="194" spans="4:5" x14ac:dyDescent="0.3">
      <c r="D194" s="24"/>
      <c r="E194" s="24"/>
    </row>
    <row r="195" spans="4:5" x14ac:dyDescent="0.3">
      <c r="D195" s="24"/>
      <c r="E195" s="24"/>
    </row>
    <row r="196" spans="4:5" x14ac:dyDescent="0.3">
      <c r="D196" s="24"/>
      <c r="E196" s="24"/>
    </row>
    <row r="197" spans="4:5" x14ac:dyDescent="0.3">
      <c r="D197" s="24"/>
      <c r="E197" s="24"/>
    </row>
    <row r="198" spans="4:5" x14ac:dyDescent="0.3">
      <c r="D198" s="24"/>
      <c r="E198" s="24"/>
    </row>
    <row r="199" spans="4:5" x14ac:dyDescent="0.3">
      <c r="D199" s="24"/>
      <c r="E199" s="24"/>
    </row>
    <row r="200" spans="4:5" x14ac:dyDescent="0.3">
      <c r="D200" s="24"/>
      <c r="E200" s="24"/>
    </row>
    <row r="201" spans="4:5" x14ac:dyDescent="0.3">
      <c r="D201" s="24"/>
      <c r="E201" s="24"/>
    </row>
    <row r="202" spans="4:5" x14ac:dyDescent="0.3">
      <c r="D202" s="24"/>
      <c r="E202" s="24"/>
    </row>
    <row r="203" spans="4:5" x14ac:dyDescent="0.3">
      <c r="D203" s="24"/>
      <c r="E203" s="24"/>
    </row>
    <row r="204" spans="4:5" x14ac:dyDescent="0.3">
      <c r="D204" s="24"/>
      <c r="E204" s="24"/>
    </row>
    <row r="205" spans="4:5" x14ac:dyDescent="0.3">
      <c r="D205" s="24"/>
      <c r="E205" s="24"/>
    </row>
    <row r="206" spans="4:5" x14ac:dyDescent="0.3">
      <c r="D206" s="24"/>
      <c r="E206" s="24"/>
    </row>
    <row r="207" spans="4:5" x14ac:dyDescent="0.3">
      <c r="D207" s="24"/>
      <c r="E207" s="24"/>
    </row>
    <row r="208" spans="4:5" x14ac:dyDescent="0.3">
      <c r="D208" s="24"/>
      <c r="E208" s="24"/>
    </row>
    <row r="209" spans="4:5" x14ac:dyDescent="0.3">
      <c r="D209" s="24"/>
      <c r="E209" s="24"/>
    </row>
    <row r="210" spans="4:5" x14ac:dyDescent="0.3">
      <c r="D210" s="24"/>
      <c r="E210" s="24"/>
    </row>
    <row r="211" spans="4:5" x14ac:dyDescent="0.3">
      <c r="E211" s="101"/>
    </row>
    <row r="212" spans="4:5" x14ac:dyDescent="0.3">
      <c r="E212" s="101"/>
    </row>
    <row r="213" spans="4:5" x14ac:dyDescent="0.3">
      <c r="E213" s="101"/>
    </row>
    <row r="214" spans="4:5" x14ac:dyDescent="0.3">
      <c r="E214" s="101"/>
    </row>
    <row r="215" spans="4:5" x14ac:dyDescent="0.3">
      <c r="E215" s="101"/>
    </row>
  </sheetData>
  <mergeCells count="4">
    <mergeCell ref="D39:E39"/>
    <mergeCell ref="D50:E50"/>
    <mergeCell ref="B5:C5"/>
    <mergeCell ref="G6:H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3">
    <tabColor rgb="FFFFC000"/>
  </sheetPr>
  <dimension ref="A1:N219"/>
  <sheetViews>
    <sheetView topLeftCell="A6" zoomScale="70" zoomScaleNormal="70" workbookViewId="0">
      <selection activeCell="D10" sqref="D10"/>
    </sheetView>
  </sheetViews>
  <sheetFormatPr baseColWidth="10" defaultRowHeight="14.4" x14ac:dyDescent="0.3"/>
  <cols>
    <col min="1" max="1" width="35" customWidth="1"/>
    <col min="2" max="2" width="28.44140625" customWidth="1"/>
    <col min="3" max="3" width="16.33203125" customWidth="1"/>
    <col min="4" max="4" width="66.6640625" style="101" customWidth="1"/>
    <col min="5" max="10" width="66.6640625" customWidth="1"/>
  </cols>
  <sheetData>
    <row r="1" spans="1:14" ht="23.4" x14ac:dyDescent="0.3">
      <c r="A1" s="134"/>
      <c r="C1" s="101"/>
      <c r="D1" s="169" t="s">
        <v>93</v>
      </c>
      <c r="E1" s="169"/>
      <c r="F1" s="169"/>
      <c r="G1" s="169" t="s">
        <v>93</v>
      </c>
      <c r="H1" s="169" t="s">
        <v>93</v>
      </c>
      <c r="I1" s="169" t="s">
        <v>93</v>
      </c>
      <c r="J1" s="169" t="s">
        <v>93</v>
      </c>
    </row>
    <row r="2" spans="1:14" x14ac:dyDescent="0.3">
      <c r="A2" s="134"/>
      <c r="C2" s="101"/>
      <c r="D2" s="133">
        <v>467</v>
      </c>
      <c r="E2" s="385">
        <v>708</v>
      </c>
      <c r="F2" s="385">
        <v>708</v>
      </c>
      <c r="G2" s="159">
        <v>512</v>
      </c>
      <c r="H2" s="159">
        <v>580</v>
      </c>
      <c r="I2" s="159">
        <v>580</v>
      </c>
      <c r="J2" s="159">
        <v>512</v>
      </c>
      <c r="K2" s="187"/>
      <c r="L2" s="187"/>
      <c r="M2" s="187"/>
      <c r="N2" s="6"/>
    </row>
    <row r="3" spans="1:14" ht="52.5" customHeight="1" x14ac:dyDescent="0.3">
      <c r="A3" s="189" t="s">
        <v>409</v>
      </c>
      <c r="C3" s="101"/>
      <c r="D3" s="128" t="s">
        <v>393</v>
      </c>
      <c r="E3" s="41"/>
      <c r="F3" s="41"/>
    </row>
    <row r="4" spans="1:14" ht="14.7" customHeight="1" x14ac:dyDescent="0.3">
      <c r="A4" s="134"/>
      <c r="C4" s="24" t="s">
        <v>221</v>
      </c>
      <c r="D4" s="129" t="s">
        <v>532</v>
      </c>
      <c r="E4" s="386" t="s">
        <v>222</v>
      </c>
      <c r="F4" s="386" t="s">
        <v>222</v>
      </c>
      <c r="G4">
        <v>1</v>
      </c>
      <c r="H4">
        <v>1</v>
      </c>
      <c r="I4">
        <v>1</v>
      </c>
      <c r="J4">
        <v>1</v>
      </c>
    </row>
    <row r="5" spans="1:14" ht="332.4" customHeight="1" x14ac:dyDescent="0.3">
      <c r="A5" s="134" t="s">
        <v>225</v>
      </c>
      <c r="B5" s="94" t="s">
        <v>224</v>
      </c>
      <c r="C5" s="157"/>
      <c r="D5" s="132" t="s">
        <v>949</v>
      </c>
      <c r="E5" s="387" t="s">
        <v>402</v>
      </c>
      <c r="F5" s="387" t="s">
        <v>402</v>
      </c>
      <c r="G5" t="s">
        <v>550</v>
      </c>
      <c r="H5" t="s">
        <v>551</v>
      </c>
      <c r="I5" t="s">
        <v>551</v>
      </c>
      <c r="J5" t="s">
        <v>551</v>
      </c>
    </row>
    <row r="6" spans="1:14" x14ac:dyDescent="0.3">
      <c r="A6" s="134"/>
      <c r="D6" s="124" t="s">
        <v>212</v>
      </c>
      <c r="E6" s="388" t="s">
        <v>212</v>
      </c>
      <c r="F6" s="388" t="s">
        <v>212</v>
      </c>
      <c r="G6" s="124" t="s">
        <v>212</v>
      </c>
      <c r="H6" s="124" t="s">
        <v>212</v>
      </c>
      <c r="I6" s="124" t="s">
        <v>212</v>
      </c>
      <c r="J6" s="124" t="s">
        <v>212</v>
      </c>
    </row>
    <row r="7" spans="1:14" x14ac:dyDescent="0.3">
      <c r="A7" s="103" t="s">
        <v>182</v>
      </c>
      <c r="B7" s="104"/>
      <c r="C7" s="105">
        <v>3</v>
      </c>
      <c r="D7" s="118" t="s">
        <v>67</v>
      </c>
      <c r="E7" s="389" t="s">
        <v>740</v>
      </c>
      <c r="F7" s="389" t="s">
        <v>740</v>
      </c>
      <c r="G7" s="118" t="s">
        <v>131</v>
      </c>
      <c r="H7" s="118" t="s">
        <v>131</v>
      </c>
      <c r="I7" s="118" t="s">
        <v>132</v>
      </c>
      <c r="J7" s="118" t="s">
        <v>132</v>
      </c>
    </row>
    <row r="8" spans="1:14" ht="43.2" x14ac:dyDescent="0.3">
      <c r="A8" s="103" t="s">
        <v>183</v>
      </c>
      <c r="B8" s="104" t="s">
        <v>89</v>
      </c>
      <c r="C8" s="105">
        <v>8</v>
      </c>
      <c r="D8" s="108" t="s">
        <v>539</v>
      </c>
      <c r="E8" s="389" t="s">
        <v>359</v>
      </c>
      <c r="F8" s="389" t="s">
        <v>359</v>
      </c>
      <c r="G8" s="108" t="s">
        <v>394</v>
      </c>
      <c r="H8" s="28" t="s">
        <v>394</v>
      </c>
      <c r="I8" s="28" t="s">
        <v>394</v>
      </c>
      <c r="J8" s="28" t="s">
        <v>394</v>
      </c>
    </row>
    <row r="9" spans="1:14" x14ac:dyDescent="0.3">
      <c r="A9" s="103" t="s">
        <v>184</v>
      </c>
      <c r="B9" s="104"/>
      <c r="C9" s="105">
        <v>2</v>
      </c>
      <c r="D9" s="119" t="s">
        <v>50</v>
      </c>
      <c r="E9" s="389" t="s">
        <v>741</v>
      </c>
      <c r="F9" s="389" t="s">
        <v>741</v>
      </c>
      <c r="G9" s="119" t="s">
        <v>50</v>
      </c>
      <c r="H9" s="119" t="s">
        <v>50</v>
      </c>
      <c r="I9" s="119" t="s">
        <v>50</v>
      </c>
      <c r="J9" s="119" t="s">
        <v>50</v>
      </c>
    </row>
    <row r="10" spans="1:14" x14ac:dyDescent="0.3">
      <c r="A10" s="103" t="s">
        <v>185</v>
      </c>
      <c r="B10" s="104" t="s">
        <v>49</v>
      </c>
      <c r="C10" s="105">
        <v>17</v>
      </c>
      <c r="D10" s="119">
        <v>467190000</v>
      </c>
      <c r="E10" s="389" t="s">
        <v>742</v>
      </c>
      <c r="F10" s="389" t="s">
        <v>742</v>
      </c>
      <c r="G10" s="188">
        <v>512300000</v>
      </c>
      <c r="H10" s="188">
        <v>580310000</v>
      </c>
      <c r="I10" s="188">
        <v>580310000</v>
      </c>
      <c r="J10" s="188">
        <v>512391000</v>
      </c>
    </row>
    <row r="11" spans="1:14" ht="28.8" x14ac:dyDescent="0.3">
      <c r="A11" s="103" t="s">
        <v>186</v>
      </c>
      <c r="B11" s="104" t="s">
        <v>996</v>
      </c>
      <c r="C11" s="105">
        <v>1</v>
      </c>
      <c r="D11" s="122" t="s">
        <v>86</v>
      </c>
      <c r="E11" s="118" t="s">
        <v>705</v>
      </c>
      <c r="F11" s="118" t="s">
        <v>204</v>
      </c>
      <c r="G11" s="118" t="s">
        <v>204</v>
      </c>
      <c r="H11" s="118" t="s">
        <v>204</v>
      </c>
      <c r="I11" s="118" t="s">
        <v>204</v>
      </c>
      <c r="J11" s="118" t="s">
        <v>204</v>
      </c>
    </row>
    <row r="12" spans="1:14" ht="100.8" x14ac:dyDescent="0.3">
      <c r="A12" s="103" t="s">
        <v>187</v>
      </c>
      <c r="B12" s="117"/>
      <c r="C12" s="105">
        <v>17</v>
      </c>
      <c r="D12" s="110" t="s">
        <v>403</v>
      </c>
      <c r="E12" s="389" t="s">
        <v>677</v>
      </c>
      <c r="F12" s="389" t="s">
        <v>677</v>
      </c>
      <c r="G12" s="118" t="s">
        <v>206</v>
      </c>
      <c r="H12" s="118" t="s">
        <v>206</v>
      </c>
      <c r="I12" s="118" t="s">
        <v>206</v>
      </c>
      <c r="J12" s="118" t="s">
        <v>206</v>
      </c>
    </row>
    <row r="13" spans="1:14" ht="48.75" customHeight="1" x14ac:dyDescent="0.3">
      <c r="A13" s="103" t="s">
        <v>188</v>
      </c>
      <c r="B13" s="117"/>
      <c r="C13" s="105">
        <v>35</v>
      </c>
      <c r="D13" s="112" t="s">
        <v>540</v>
      </c>
      <c r="E13" s="389" t="s">
        <v>360</v>
      </c>
      <c r="F13" s="389" t="s">
        <v>360</v>
      </c>
      <c r="G13" s="112" t="s">
        <v>395</v>
      </c>
      <c r="H13" s="112" t="s">
        <v>395</v>
      </c>
      <c r="I13" s="112" t="s">
        <v>395</v>
      </c>
      <c r="J13" s="112" t="s">
        <v>395</v>
      </c>
    </row>
    <row r="14" spans="1:14" ht="72" x14ac:dyDescent="0.3">
      <c r="A14" s="103" t="s">
        <v>189</v>
      </c>
      <c r="B14" s="104" t="s">
        <v>117</v>
      </c>
      <c r="C14" s="105">
        <v>35</v>
      </c>
      <c r="D14" s="168" t="s">
        <v>948</v>
      </c>
      <c r="E14" s="389" t="s">
        <v>743</v>
      </c>
      <c r="F14" s="389" t="s">
        <v>743</v>
      </c>
      <c r="G14" s="168" t="s">
        <v>396</v>
      </c>
      <c r="H14" s="168" t="s">
        <v>396</v>
      </c>
      <c r="I14" s="168" t="s">
        <v>396</v>
      </c>
      <c r="J14" s="168" t="s">
        <v>396</v>
      </c>
    </row>
    <row r="15" spans="1:14" x14ac:dyDescent="0.3">
      <c r="A15" s="103" t="s">
        <v>190</v>
      </c>
      <c r="B15" s="104" t="s">
        <v>47</v>
      </c>
      <c r="C15" s="105">
        <v>3</v>
      </c>
      <c r="D15" s="118" t="s">
        <v>205</v>
      </c>
      <c r="E15" s="389" t="s">
        <v>744</v>
      </c>
      <c r="F15" s="389" t="s">
        <v>744</v>
      </c>
      <c r="G15" s="118" t="s">
        <v>517</v>
      </c>
      <c r="H15" s="118" t="s">
        <v>205</v>
      </c>
      <c r="I15" s="118" t="s">
        <v>205</v>
      </c>
      <c r="J15" s="118" t="s">
        <v>517</v>
      </c>
    </row>
    <row r="16" spans="1:14" x14ac:dyDescent="0.3">
      <c r="A16" s="103" t="s">
        <v>191</v>
      </c>
      <c r="B16" s="104" t="s">
        <v>48</v>
      </c>
      <c r="C16" s="105">
        <v>8</v>
      </c>
      <c r="D16" s="118" t="s">
        <v>207</v>
      </c>
      <c r="E16" s="389" t="s">
        <v>745</v>
      </c>
      <c r="F16" s="389" t="s">
        <v>745</v>
      </c>
      <c r="G16" s="118" t="s">
        <v>207</v>
      </c>
      <c r="H16" s="118" t="s">
        <v>207</v>
      </c>
      <c r="I16" s="118" t="s">
        <v>207</v>
      </c>
      <c r="J16" s="118" t="s">
        <v>207</v>
      </c>
    </row>
    <row r="17" spans="1:10" x14ac:dyDescent="0.3">
      <c r="A17" s="103" t="s">
        <v>192</v>
      </c>
      <c r="B17" s="117"/>
      <c r="C17" s="105">
        <v>1</v>
      </c>
      <c r="D17" s="118" t="s">
        <v>63</v>
      </c>
      <c r="E17" s="389" t="s">
        <v>375</v>
      </c>
      <c r="F17" s="389" t="s">
        <v>375</v>
      </c>
      <c r="G17" s="150" t="s">
        <v>63</v>
      </c>
      <c r="H17" s="150" t="s">
        <v>52</v>
      </c>
      <c r="I17" s="150" t="s">
        <v>63</v>
      </c>
      <c r="J17" s="150" t="s">
        <v>52</v>
      </c>
    </row>
    <row r="18" spans="1:10" ht="72" x14ac:dyDescent="0.3">
      <c r="A18" s="103" t="s">
        <v>193</v>
      </c>
      <c r="B18" s="113" t="s">
        <v>103</v>
      </c>
      <c r="C18" s="105">
        <v>20</v>
      </c>
      <c r="D18" s="115" t="s">
        <v>254</v>
      </c>
      <c r="E18" s="389" t="s">
        <v>361</v>
      </c>
      <c r="F18" s="389" t="s">
        <v>361</v>
      </c>
      <c r="G18" s="115" t="s">
        <v>400</v>
      </c>
      <c r="H18" s="137" t="s">
        <v>401</v>
      </c>
      <c r="I18" s="137" t="s">
        <v>401</v>
      </c>
      <c r="J18" s="137" t="s">
        <v>401</v>
      </c>
    </row>
    <row r="19" spans="1:10" x14ac:dyDescent="0.3">
      <c r="A19" s="103" t="s">
        <v>194</v>
      </c>
      <c r="B19" s="117"/>
      <c r="C19" s="105">
        <v>1</v>
      </c>
      <c r="D19" s="121" t="s">
        <v>53</v>
      </c>
      <c r="E19" s="389" t="s">
        <v>746</v>
      </c>
      <c r="F19" s="389" t="s">
        <v>746</v>
      </c>
      <c r="G19" s="121" t="s">
        <v>53</v>
      </c>
      <c r="H19" s="121" t="s">
        <v>53</v>
      </c>
      <c r="I19" s="121" t="s">
        <v>53</v>
      </c>
      <c r="J19" s="121" t="s">
        <v>53</v>
      </c>
    </row>
    <row r="20" spans="1:10" ht="78.75" customHeight="1" x14ac:dyDescent="0.3">
      <c r="A20" s="103" t="s">
        <v>195</v>
      </c>
      <c r="B20" s="104" t="s">
        <v>104</v>
      </c>
      <c r="C20" s="105">
        <v>8</v>
      </c>
      <c r="D20" s="112" t="s">
        <v>397</v>
      </c>
      <c r="E20" s="389" t="s">
        <v>370</v>
      </c>
      <c r="F20" s="389" t="s">
        <v>370</v>
      </c>
      <c r="G20" s="112" t="s">
        <v>263</v>
      </c>
      <c r="H20" s="138" t="s">
        <v>398</v>
      </c>
      <c r="I20" s="112" t="s">
        <v>263</v>
      </c>
      <c r="J20" s="138" t="s">
        <v>399</v>
      </c>
    </row>
    <row r="21" spans="1:10" x14ac:dyDescent="0.3">
      <c r="A21" s="103" t="s">
        <v>196</v>
      </c>
      <c r="B21" s="117"/>
      <c r="C21" s="105">
        <v>3</v>
      </c>
      <c r="D21" s="119" t="s">
        <v>54</v>
      </c>
      <c r="E21" s="389" t="s">
        <v>747</v>
      </c>
      <c r="F21" s="389" t="s">
        <v>747</v>
      </c>
      <c r="G21" s="119" t="s">
        <v>54</v>
      </c>
      <c r="H21" s="119" t="s">
        <v>54</v>
      </c>
      <c r="I21" s="119" t="s">
        <v>54</v>
      </c>
      <c r="J21" s="119" t="s">
        <v>54</v>
      </c>
    </row>
    <row r="22" spans="1:10" x14ac:dyDescent="0.3">
      <c r="A22" s="103" t="s">
        <v>197</v>
      </c>
      <c r="B22" s="117"/>
      <c r="C22" s="105">
        <v>10</v>
      </c>
      <c r="D22" s="118" t="s">
        <v>208</v>
      </c>
      <c r="E22" s="389" t="s">
        <v>748</v>
      </c>
      <c r="F22" s="389" t="s">
        <v>748</v>
      </c>
      <c r="G22" s="118" t="s">
        <v>208</v>
      </c>
      <c r="H22" s="118" t="s">
        <v>208</v>
      </c>
      <c r="I22" s="118" t="s">
        <v>208</v>
      </c>
      <c r="J22" s="118" t="s">
        <v>208</v>
      </c>
    </row>
    <row r="23" spans="1:10" x14ac:dyDescent="0.3">
      <c r="A23" s="103" t="s">
        <v>198</v>
      </c>
      <c r="B23" s="117"/>
      <c r="C23" s="105">
        <v>3</v>
      </c>
      <c r="D23" s="119" t="s">
        <v>55</v>
      </c>
      <c r="E23" s="389" t="s">
        <v>749</v>
      </c>
      <c r="F23" s="389" t="s">
        <v>749</v>
      </c>
      <c r="G23" s="119" t="s">
        <v>55</v>
      </c>
      <c r="H23" s="119" t="s">
        <v>55</v>
      </c>
      <c r="I23" s="119" t="s">
        <v>55</v>
      </c>
      <c r="J23" s="119" t="s">
        <v>55</v>
      </c>
    </row>
    <row r="24" spans="1:10" x14ac:dyDescent="0.3">
      <c r="A24" s="103" t="s">
        <v>199</v>
      </c>
      <c r="B24" s="104" t="s">
        <v>48</v>
      </c>
      <c r="C24" s="105">
        <v>40</v>
      </c>
      <c r="D24" s="118" t="s">
        <v>209</v>
      </c>
      <c r="E24" s="389" t="s">
        <v>750</v>
      </c>
      <c r="F24" s="389" t="s">
        <v>750</v>
      </c>
      <c r="G24" s="118" t="s">
        <v>209</v>
      </c>
      <c r="H24" s="118" t="s">
        <v>209</v>
      </c>
      <c r="I24" s="118" t="s">
        <v>209</v>
      </c>
      <c r="J24" s="118" t="s">
        <v>209</v>
      </c>
    </row>
    <row r="25" spans="1:10" x14ac:dyDescent="0.3">
      <c r="A25" s="103" t="s">
        <v>200</v>
      </c>
      <c r="B25" s="117"/>
      <c r="C25" s="105">
        <v>3</v>
      </c>
      <c r="D25" s="271" t="s">
        <v>64</v>
      </c>
      <c r="E25" s="389" t="s">
        <v>751</v>
      </c>
      <c r="F25" s="389" t="s">
        <v>751</v>
      </c>
      <c r="G25" s="271" t="s">
        <v>64</v>
      </c>
      <c r="H25" s="271" t="s">
        <v>64</v>
      </c>
      <c r="I25" s="271" t="s">
        <v>64</v>
      </c>
      <c r="J25" s="271" t="s">
        <v>64</v>
      </c>
    </row>
    <row r="26" spans="1:10" x14ac:dyDescent="0.3">
      <c r="A26" s="103" t="s">
        <v>201</v>
      </c>
      <c r="B26" s="117"/>
      <c r="C26" s="105">
        <v>2</v>
      </c>
      <c r="D26" s="119" t="s">
        <v>499</v>
      </c>
      <c r="E26" s="389" t="s">
        <v>752</v>
      </c>
      <c r="F26" s="389" t="s">
        <v>752</v>
      </c>
      <c r="G26" s="119" t="s">
        <v>499</v>
      </c>
      <c r="H26" s="119" t="s">
        <v>499</v>
      </c>
      <c r="I26" s="119" t="s">
        <v>499</v>
      </c>
      <c r="J26" s="119" t="s">
        <v>499</v>
      </c>
    </row>
    <row r="27" spans="1:10" x14ac:dyDescent="0.3">
      <c r="A27" s="103" t="s">
        <v>202</v>
      </c>
      <c r="B27" s="117"/>
      <c r="C27" s="105">
        <v>2</v>
      </c>
      <c r="D27" s="118" t="s">
        <v>211</v>
      </c>
      <c r="E27" s="389" t="s">
        <v>753</v>
      </c>
      <c r="F27" s="389" t="s">
        <v>753</v>
      </c>
      <c r="G27" s="118" t="s">
        <v>211</v>
      </c>
      <c r="H27" s="118" t="s">
        <v>211</v>
      </c>
      <c r="I27" s="118" t="s">
        <v>211</v>
      </c>
      <c r="J27" s="118" t="s">
        <v>211</v>
      </c>
    </row>
    <row r="28" spans="1:10" x14ac:dyDescent="0.3">
      <c r="A28" s="103" t="s">
        <v>197</v>
      </c>
      <c r="B28" s="117"/>
      <c r="C28" s="105">
        <v>35</v>
      </c>
      <c r="D28" s="118" t="s">
        <v>210</v>
      </c>
      <c r="E28" s="389" t="s">
        <v>754</v>
      </c>
      <c r="F28" s="389" t="s">
        <v>754</v>
      </c>
      <c r="G28" s="118" t="s">
        <v>210</v>
      </c>
      <c r="H28" s="118" t="s">
        <v>210</v>
      </c>
      <c r="I28" s="118" t="s">
        <v>210</v>
      </c>
      <c r="J28" s="118" t="s">
        <v>210</v>
      </c>
    </row>
    <row r="29" spans="1:10" x14ac:dyDescent="0.3">
      <c r="A29" s="103" t="s">
        <v>706</v>
      </c>
      <c r="B29" s="117"/>
      <c r="C29" s="105">
        <v>173</v>
      </c>
      <c r="D29" s="118" t="s">
        <v>715</v>
      </c>
      <c r="E29" s="118" t="s">
        <v>715</v>
      </c>
      <c r="F29" s="118" t="s">
        <v>715</v>
      </c>
      <c r="G29" s="118" t="s">
        <v>715</v>
      </c>
      <c r="H29" s="118" t="s">
        <v>715</v>
      </c>
      <c r="I29" s="118" t="s">
        <v>715</v>
      </c>
      <c r="J29" s="118" t="s">
        <v>715</v>
      </c>
    </row>
    <row r="30" spans="1:10" x14ac:dyDescent="0.3">
      <c r="A30" s="103" t="s">
        <v>707</v>
      </c>
      <c r="B30" s="117"/>
      <c r="C30" s="105">
        <v>2</v>
      </c>
      <c r="D30" s="118" t="s">
        <v>211</v>
      </c>
      <c r="E30" s="106" t="str">
        <f>"les caractères 1 et 2 de la clé analytique soit "&amp;MID(PREAMBULE!$B$24,1,2)</f>
        <v>les caractères 1 et 2 de la clé analytique soit 01</v>
      </c>
      <c r="F30" s="118" t="s">
        <v>211</v>
      </c>
      <c r="G30" s="118" t="s">
        <v>211</v>
      </c>
      <c r="H30" s="118" t="s">
        <v>211</v>
      </c>
      <c r="I30" s="118" t="s">
        <v>211</v>
      </c>
      <c r="J30" s="118" t="s">
        <v>211</v>
      </c>
    </row>
    <row r="31" spans="1:10" x14ac:dyDescent="0.3">
      <c r="A31" s="103" t="s">
        <v>708</v>
      </c>
      <c r="B31" s="117"/>
      <c r="C31" s="105">
        <v>15</v>
      </c>
      <c r="D31" s="118" t="s">
        <v>716</v>
      </c>
      <c r="E31" s="118" t="s">
        <v>716</v>
      </c>
      <c r="F31" s="118" t="s">
        <v>716</v>
      </c>
      <c r="G31" s="118" t="s">
        <v>716</v>
      </c>
      <c r="H31" s="118" t="s">
        <v>716</v>
      </c>
      <c r="I31" s="118" t="s">
        <v>716</v>
      </c>
      <c r="J31" s="118" t="s">
        <v>716</v>
      </c>
    </row>
    <row r="32" spans="1:10" x14ac:dyDescent="0.3">
      <c r="A32" s="103" t="s">
        <v>709</v>
      </c>
      <c r="B32" s="117"/>
      <c r="C32" s="105">
        <v>2</v>
      </c>
      <c r="D32" s="118" t="s">
        <v>211</v>
      </c>
      <c r="E32" s="106" t="str">
        <f>"les caractères 3 et 4 de la clé analytique  soit "&amp;MID(PREAMBULE!$B$24,3,2)</f>
        <v>les caractères 3 et 4 de la clé analytique  soit R1</v>
      </c>
      <c r="F32" s="118" t="s">
        <v>211</v>
      </c>
      <c r="G32" s="118" t="s">
        <v>211</v>
      </c>
      <c r="H32" s="118" t="s">
        <v>211</v>
      </c>
      <c r="I32" s="118" t="s">
        <v>211</v>
      </c>
      <c r="J32" s="118" t="s">
        <v>211</v>
      </c>
    </row>
    <row r="33" spans="1:10" x14ac:dyDescent="0.3">
      <c r="A33" s="103" t="s">
        <v>710</v>
      </c>
      <c r="B33" s="117"/>
      <c r="C33" s="105">
        <v>15</v>
      </c>
      <c r="D33" s="118" t="s">
        <v>716</v>
      </c>
      <c r="E33" s="118" t="s">
        <v>716</v>
      </c>
      <c r="F33" s="118" t="s">
        <v>716</v>
      </c>
      <c r="G33" s="118" t="s">
        <v>716</v>
      </c>
      <c r="H33" s="118" t="s">
        <v>716</v>
      </c>
      <c r="I33" s="118" t="s">
        <v>716</v>
      </c>
      <c r="J33" s="118" t="s">
        <v>716</v>
      </c>
    </row>
    <row r="34" spans="1:10" x14ac:dyDescent="0.3">
      <c r="A34" s="103" t="s">
        <v>711</v>
      </c>
      <c r="B34" s="117"/>
      <c r="C34" s="105">
        <v>1</v>
      </c>
      <c r="D34" s="174" t="s">
        <v>204</v>
      </c>
      <c r="E34" s="106" t="str">
        <f>"le caractère 5 de la clé analytique soit "&amp;MID(PREAMBULE!$B$24,5,1)</f>
        <v>le caractère 5 de la clé analytique soit R</v>
      </c>
      <c r="F34" s="174" t="s">
        <v>204</v>
      </c>
      <c r="G34" s="174" t="s">
        <v>204</v>
      </c>
      <c r="H34" s="174" t="s">
        <v>204</v>
      </c>
      <c r="I34" s="174" t="s">
        <v>204</v>
      </c>
      <c r="J34" s="174" t="s">
        <v>204</v>
      </c>
    </row>
    <row r="35" spans="1:10" x14ac:dyDescent="0.3">
      <c r="A35" s="103" t="s">
        <v>712</v>
      </c>
      <c r="B35" s="117"/>
      <c r="C35" s="105">
        <v>16</v>
      </c>
      <c r="D35" s="174" t="s">
        <v>717</v>
      </c>
      <c r="E35" s="174" t="s">
        <v>717</v>
      </c>
      <c r="F35" s="174" t="s">
        <v>717</v>
      </c>
      <c r="G35" s="174" t="s">
        <v>717</v>
      </c>
      <c r="H35" s="174" t="s">
        <v>717</v>
      </c>
      <c r="I35" s="174" t="s">
        <v>717</v>
      </c>
      <c r="J35" s="174" t="s">
        <v>717</v>
      </c>
    </row>
    <row r="36" spans="1:10" x14ac:dyDescent="0.3">
      <c r="A36" s="103" t="s">
        <v>713</v>
      </c>
      <c r="B36" s="117"/>
      <c r="C36" s="105">
        <v>3</v>
      </c>
      <c r="D36" s="174" t="s">
        <v>719</v>
      </c>
      <c r="E36" s="106" t="str">
        <f>"les caractères 6, 7 et 8 de la clé analytique  soit "&amp;MID(PREAMBULE!$B$24,6,3)</f>
        <v>les caractères 6, 7 et 8 de la clé analytique  soit 000</v>
      </c>
      <c r="F36" s="174" t="s">
        <v>719</v>
      </c>
      <c r="G36" s="174" t="s">
        <v>719</v>
      </c>
      <c r="H36" s="174" t="s">
        <v>719</v>
      </c>
      <c r="I36" s="174" t="s">
        <v>719</v>
      </c>
      <c r="J36" s="174" t="s">
        <v>719</v>
      </c>
    </row>
    <row r="37" spans="1:10" x14ac:dyDescent="0.3">
      <c r="A37" s="103" t="s">
        <v>714</v>
      </c>
      <c r="B37" s="117"/>
      <c r="C37" s="105">
        <v>14</v>
      </c>
      <c r="D37" s="174" t="s">
        <v>718</v>
      </c>
      <c r="E37" s="174" t="s">
        <v>718</v>
      </c>
      <c r="F37" s="174" t="s">
        <v>718</v>
      </c>
      <c r="G37" s="174" t="s">
        <v>718</v>
      </c>
      <c r="H37" s="174" t="s">
        <v>718</v>
      </c>
      <c r="I37" s="174" t="s">
        <v>718</v>
      </c>
      <c r="J37" s="174" t="s">
        <v>718</v>
      </c>
    </row>
    <row r="38" spans="1:10" x14ac:dyDescent="0.3">
      <c r="E38" s="24"/>
      <c r="F38" s="24"/>
    </row>
    <row r="39" spans="1:10" ht="23.4" x14ac:dyDescent="0.45">
      <c r="D39" s="161" t="s">
        <v>314</v>
      </c>
      <c r="E39" s="161"/>
      <c r="F39" s="161"/>
      <c r="G39" s="161" t="s">
        <v>314</v>
      </c>
      <c r="J39" s="161" t="s">
        <v>314</v>
      </c>
    </row>
    <row r="40" spans="1:10" ht="23.4" x14ac:dyDescent="0.45">
      <c r="C40" s="161" t="s">
        <v>221</v>
      </c>
      <c r="D40" s="161" t="s">
        <v>53</v>
      </c>
      <c r="E40" s="161"/>
      <c r="F40" s="161"/>
      <c r="G40" s="161">
        <v>1</v>
      </c>
      <c r="J40" s="161">
        <v>1</v>
      </c>
    </row>
    <row r="41" spans="1:10" ht="50.25" customHeight="1" x14ac:dyDescent="0.3">
      <c r="C41" t="s">
        <v>310</v>
      </c>
      <c r="D41" s="112" t="s">
        <v>404</v>
      </c>
      <c r="E41" s="112"/>
      <c r="F41" s="112"/>
      <c r="G41" s="112" t="s">
        <v>387</v>
      </c>
      <c r="J41" s="112" t="s">
        <v>387</v>
      </c>
    </row>
    <row r="42" spans="1:10" ht="43.2" x14ac:dyDescent="0.3">
      <c r="C42" t="s">
        <v>311</v>
      </c>
      <c r="D42" s="136" t="s">
        <v>405</v>
      </c>
      <c r="E42" s="136"/>
      <c r="F42" s="136"/>
      <c r="G42" s="136" t="s">
        <v>406</v>
      </c>
      <c r="J42" s="136" t="s">
        <v>406</v>
      </c>
    </row>
    <row r="43" spans="1:10" x14ac:dyDescent="0.3">
      <c r="C43" t="s">
        <v>312</v>
      </c>
      <c r="D43" s="112" t="s">
        <v>371</v>
      </c>
      <c r="E43" s="112"/>
      <c r="F43" s="112"/>
      <c r="G43" s="112" t="s">
        <v>371</v>
      </c>
      <c r="J43" s="112" t="s">
        <v>371</v>
      </c>
    </row>
    <row r="44" spans="1:10" x14ac:dyDescent="0.3">
      <c r="C44" t="s">
        <v>313</v>
      </c>
      <c r="D44" s="24" t="s">
        <v>63</v>
      </c>
      <c r="E44" s="24"/>
      <c r="F44" s="24"/>
      <c r="G44" s="24" t="s">
        <v>63</v>
      </c>
      <c r="J44" s="24" t="s">
        <v>52</v>
      </c>
    </row>
    <row r="45" spans="1:10" x14ac:dyDescent="0.3">
      <c r="C45" t="s">
        <v>12</v>
      </c>
      <c r="D45" s="115" t="s">
        <v>372</v>
      </c>
      <c r="E45" s="115"/>
      <c r="F45" s="115"/>
      <c r="G45" s="115" t="s">
        <v>401</v>
      </c>
      <c r="J45" s="115" t="s">
        <v>401</v>
      </c>
    </row>
    <row r="46" spans="1:10" x14ac:dyDescent="0.3">
      <c r="C46" t="s">
        <v>315</v>
      </c>
      <c r="D46" s="111" t="s">
        <v>373</v>
      </c>
      <c r="E46" s="111"/>
      <c r="F46" s="111"/>
      <c r="G46" s="111" t="s">
        <v>373</v>
      </c>
      <c r="J46" s="111" t="s">
        <v>373</v>
      </c>
    </row>
    <row r="47" spans="1:10" x14ac:dyDescent="0.3">
      <c r="D47" s="24"/>
      <c r="E47" s="24"/>
      <c r="F47" s="24"/>
    </row>
    <row r="48" spans="1:10" x14ac:dyDescent="0.3">
      <c r="D48" s="24"/>
      <c r="E48" s="24"/>
      <c r="F48" s="24"/>
      <c r="G48" s="24"/>
    </row>
    <row r="49" spans="3:7" x14ac:dyDescent="0.3">
      <c r="D49" s="24"/>
      <c r="E49" s="24"/>
      <c r="F49" s="24"/>
      <c r="G49" s="24"/>
    </row>
    <row r="50" spans="3:7" ht="23.4" x14ac:dyDescent="0.45">
      <c r="D50" s="161" t="s">
        <v>316</v>
      </c>
      <c r="E50" s="162"/>
      <c r="F50" s="162"/>
    </row>
    <row r="51" spans="3:7" ht="23.4" x14ac:dyDescent="0.45">
      <c r="C51" s="161" t="s">
        <v>221</v>
      </c>
      <c r="D51" s="161" t="s">
        <v>53</v>
      </c>
      <c r="E51" s="162"/>
      <c r="F51" s="162"/>
    </row>
    <row r="52" spans="3:7" ht="57.75" customHeight="1" x14ac:dyDescent="0.3">
      <c r="C52" t="s">
        <v>317</v>
      </c>
      <c r="D52" s="112" t="s">
        <v>407</v>
      </c>
      <c r="E52" s="100"/>
      <c r="F52" s="100"/>
    </row>
    <row r="53" spans="3:7" ht="36" customHeight="1" x14ac:dyDescent="0.3">
      <c r="C53" t="s">
        <v>318</v>
      </c>
      <c r="D53" s="136" t="s">
        <v>408</v>
      </c>
      <c r="E53" s="190"/>
      <c r="F53" s="190"/>
    </row>
    <row r="54" spans="3:7" x14ac:dyDescent="0.3">
      <c r="C54" t="s">
        <v>310</v>
      </c>
      <c r="D54" s="112" t="s">
        <v>387</v>
      </c>
      <c r="E54" s="100"/>
      <c r="F54" s="100"/>
    </row>
    <row r="55" spans="3:7" x14ac:dyDescent="0.3">
      <c r="C55" t="s">
        <v>311</v>
      </c>
      <c r="D55" s="136" t="s">
        <v>386</v>
      </c>
      <c r="E55" s="190"/>
      <c r="F55" s="190"/>
    </row>
    <row r="56" spans="3:7" x14ac:dyDescent="0.3">
      <c r="C56" t="s">
        <v>319</v>
      </c>
      <c r="D56" s="112" t="s">
        <v>371</v>
      </c>
      <c r="E56" s="100"/>
      <c r="F56" s="100"/>
    </row>
    <row r="57" spans="3:7" x14ac:dyDescent="0.3">
      <c r="C57" t="s">
        <v>313</v>
      </c>
      <c r="D57" s="24" t="s">
        <v>63</v>
      </c>
      <c r="E57" s="6"/>
      <c r="F57" s="6"/>
    </row>
    <row r="58" spans="3:7" x14ac:dyDescent="0.3">
      <c r="C58" t="s">
        <v>12</v>
      </c>
      <c r="D58" s="115" t="s">
        <v>372</v>
      </c>
      <c r="E58" s="151"/>
      <c r="F58" s="151"/>
    </row>
    <row r="59" spans="3:7" x14ac:dyDescent="0.3">
      <c r="C59" t="s">
        <v>320</v>
      </c>
      <c r="D59" s="111" t="s">
        <v>373</v>
      </c>
      <c r="E59" s="6"/>
      <c r="F59" s="6"/>
    </row>
    <row r="60" spans="3:7" x14ac:dyDescent="0.3">
      <c r="C60" t="s">
        <v>321</v>
      </c>
      <c r="D60" s="149" t="s">
        <v>329</v>
      </c>
      <c r="E60" s="6"/>
      <c r="F60" s="6"/>
    </row>
    <row r="61" spans="3:7" x14ac:dyDescent="0.3">
      <c r="D61" s="24"/>
      <c r="E61" s="6"/>
      <c r="F61" s="6"/>
    </row>
    <row r="62" spans="3:7" x14ac:dyDescent="0.3">
      <c r="D62" s="24"/>
      <c r="E62" s="6"/>
      <c r="F62" s="6"/>
    </row>
    <row r="63" spans="3:7" x14ac:dyDescent="0.3">
      <c r="D63" s="24"/>
      <c r="E63" s="6"/>
      <c r="F63" s="6"/>
    </row>
    <row r="64" spans="3:7" x14ac:dyDescent="0.3">
      <c r="D64" s="24"/>
      <c r="E64" s="24"/>
      <c r="F64" s="24"/>
    </row>
    <row r="65" spans="4:6" x14ac:dyDescent="0.3">
      <c r="D65" s="24"/>
      <c r="E65" s="24"/>
      <c r="F65" s="24"/>
    </row>
    <row r="66" spans="4:6" x14ac:dyDescent="0.3">
      <c r="D66" s="24"/>
      <c r="E66" s="24"/>
      <c r="F66" s="24"/>
    </row>
    <row r="67" spans="4:6" x14ac:dyDescent="0.3">
      <c r="D67" s="24"/>
      <c r="E67" s="24"/>
      <c r="F67" s="24"/>
    </row>
    <row r="68" spans="4:6" x14ac:dyDescent="0.3">
      <c r="D68" s="24"/>
      <c r="E68" s="24"/>
      <c r="F68" s="24"/>
    </row>
    <row r="69" spans="4:6" x14ac:dyDescent="0.3">
      <c r="D69" s="24"/>
      <c r="E69" s="24"/>
      <c r="F69" s="24"/>
    </row>
    <row r="70" spans="4:6" x14ac:dyDescent="0.3">
      <c r="D70" s="24"/>
      <c r="E70" s="24"/>
      <c r="F70" s="24"/>
    </row>
    <row r="71" spans="4:6" x14ac:dyDescent="0.3">
      <c r="D71" s="24"/>
      <c r="E71" s="24"/>
      <c r="F71" s="24"/>
    </row>
    <row r="72" spans="4:6" x14ac:dyDescent="0.3">
      <c r="D72" s="24"/>
      <c r="E72" s="24"/>
      <c r="F72" s="24"/>
    </row>
    <row r="73" spans="4:6" x14ac:dyDescent="0.3">
      <c r="D73" s="24"/>
      <c r="E73" s="24"/>
      <c r="F73" s="24"/>
    </row>
    <row r="74" spans="4:6" x14ac:dyDescent="0.3">
      <c r="D74" s="24"/>
      <c r="E74" s="24"/>
      <c r="F74" s="24"/>
    </row>
    <row r="75" spans="4:6" x14ac:dyDescent="0.3">
      <c r="D75" s="24"/>
      <c r="E75" s="24"/>
      <c r="F75" s="24"/>
    </row>
    <row r="76" spans="4:6" x14ac:dyDescent="0.3">
      <c r="D76" s="24"/>
      <c r="E76" s="24"/>
      <c r="F76" s="24"/>
    </row>
    <row r="77" spans="4:6" x14ac:dyDescent="0.3">
      <c r="D77" s="24"/>
      <c r="E77" s="24"/>
      <c r="F77" s="24"/>
    </row>
    <row r="78" spans="4:6" x14ac:dyDescent="0.3">
      <c r="D78" s="24"/>
      <c r="E78" s="24"/>
      <c r="F78" s="24"/>
    </row>
    <row r="79" spans="4:6" x14ac:dyDescent="0.3">
      <c r="D79" s="24"/>
      <c r="E79" s="24"/>
      <c r="F79" s="24"/>
    </row>
    <row r="80" spans="4:6" x14ac:dyDescent="0.3">
      <c r="D80" s="24"/>
      <c r="E80" s="24"/>
      <c r="F80" s="24"/>
    </row>
    <row r="81" spans="4:6" x14ac:dyDescent="0.3">
      <c r="D81" s="24"/>
      <c r="E81" s="24"/>
      <c r="F81" s="24"/>
    </row>
    <row r="82" spans="4:6" x14ac:dyDescent="0.3">
      <c r="D82" s="24"/>
      <c r="E82" s="24"/>
      <c r="F82" s="24"/>
    </row>
    <row r="83" spans="4:6" x14ac:dyDescent="0.3">
      <c r="D83" s="24"/>
      <c r="E83" s="24"/>
      <c r="F83" s="24"/>
    </row>
    <row r="84" spans="4:6" x14ac:dyDescent="0.3">
      <c r="D84" s="24"/>
      <c r="E84" s="24"/>
      <c r="F84" s="24"/>
    </row>
    <row r="85" spans="4:6" x14ac:dyDescent="0.3">
      <c r="D85" s="24"/>
      <c r="E85" s="24"/>
      <c r="F85" s="24"/>
    </row>
    <row r="86" spans="4:6" x14ac:dyDescent="0.3">
      <c r="D86" s="24"/>
      <c r="E86" s="24"/>
      <c r="F86" s="24"/>
    </row>
    <row r="87" spans="4:6" x14ac:dyDescent="0.3">
      <c r="D87" s="24"/>
      <c r="E87" s="24"/>
      <c r="F87" s="24"/>
    </row>
    <row r="88" spans="4:6" x14ac:dyDescent="0.3">
      <c r="D88" s="24"/>
      <c r="E88" s="24"/>
      <c r="F88" s="24"/>
    </row>
    <row r="89" spans="4:6" x14ac:dyDescent="0.3">
      <c r="D89" s="24"/>
      <c r="E89" s="24"/>
      <c r="F89" s="24"/>
    </row>
    <row r="90" spans="4:6" x14ac:dyDescent="0.3">
      <c r="D90" s="24"/>
      <c r="E90" s="24"/>
      <c r="F90" s="24"/>
    </row>
    <row r="91" spans="4:6" x14ac:dyDescent="0.3">
      <c r="D91" s="24"/>
      <c r="E91" s="24"/>
      <c r="F91" s="24"/>
    </row>
    <row r="92" spans="4:6" x14ac:dyDescent="0.3">
      <c r="D92" s="24"/>
      <c r="E92" s="24"/>
      <c r="F92" s="24"/>
    </row>
    <row r="93" spans="4:6" x14ac:dyDescent="0.3">
      <c r="D93" s="24"/>
      <c r="E93" s="24"/>
      <c r="F93" s="24"/>
    </row>
    <row r="94" spans="4:6" x14ac:dyDescent="0.3">
      <c r="D94" s="24"/>
      <c r="E94" s="24"/>
      <c r="F94" s="24"/>
    </row>
    <row r="95" spans="4:6" x14ac:dyDescent="0.3">
      <c r="D95" s="24"/>
      <c r="E95" s="24"/>
      <c r="F95" s="24"/>
    </row>
    <row r="96" spans="4:6" x14ac:dyDescent="0.3">
      <c r="D96" s="24"/>
      <c r="E96" s="24"/>
      <c r="F96" s="24"/>
    </row>
    <row r="97" spans="4:6" x14ac:dyDescent="0.3">
      <c r="D97" s="24"/>
      <c r="E97" s="24"/>
      <c r="F97" s="24"/>
    </row>
    <row r="98" spans="4:6" x14ac:dyDescent="0.3">
      <c r="D98" s="24"/>
      <c r="E98" s="24"/>
      <c r="F98" s="24"/>
    </row>
    <row r="99" spans="4:6" x14ac:dyDescent="0.3">
      <c r="D99" s="24"/>
      <c r="E99" s="24"/>
      <c r="F99" s="24"/>
    </row>
    <row r="100" spans="4:6" x14ac:dyDescent="0.3">
      <c r="D100" s="24"/>
      <c r="E100" s="24"/>
      <c r="F100" s="24"/>
    </row>
    <row r="101" spans="4:6" x14ac:dyDescent="0.3">
      <c r="D101" s="24"/>
      <c r="E101" s="24"/>
      <c r="F101" s="24"/>
    </row>
    <row r="102" spans="4:6" x14ac:dyDescent="0.3">
      <c r="D102" s="24"/>
      <c r="E102" s="24"/>
      <c r="F102" s="24"/>
    </row>
    <row r="103" spans="4:6" x14ac:dyDescent="0.3">
      <c r="D103" s="24"/>
      <c r="E103" s="24"/>
      <c r="F103" s="24"/>
    </row>
    <row r="104" spans="4:6" x14ac:dyDescent="0.3">
      <c r="D104" s="24"/>
      <c r="E104" s="24"/>
      <c r="F104" s="24"/>
    </row>
    <row r="105" spans="4:6" x14ac:dyDescent="0.3">
      <c r="D105" s="24"/>
      <c r="E105" s="24"/>
      <c r="F105" s="24"/>
    </row>
    <row r="106" spans="4:6" x14ac:dyDescent="0.3">
      <c r="D106" s="24"/>
      <c r="E106" s="24"/>
      <c r="F106" s="24"/>
    </row>
    <row r="107" spans="4:6" x14ac:dyDescent="0.3">
      <c r="D107" s="24"/>
      <c r="E107" s="24"/>
      <c r="F107" s="24"/>
    </row>
    <row r="108" spans="4:6" x14ac:dyDescent="0.3">
      <c r="D108" s="24"/>
      <c r="E108" s="24"/>
      <c r="F108" s="24"/>
    </row>
    <row r="109" spans="4:6" x14ac:dyDescent="0.3">
      <c r="D109" s="24"/>
      <c r="E109" s="24"/>
      <c r="F109" s="24"/>
    </row>
    <row r="110" spans="4:6" x14ac:dyDescent="0.3">
      <c r="D110" s="24"/>
      <c r="E110" s="24"/>
      <c r="F110" s="24"/>
    </row>
    <row r="111" spans="4:6" x14ac:dyDescent="0.3">
      <c r="D111" s="24"/>
      <c r="E111" s="24"/>
      <c r="F111" s="24"/>
    </row>
    <row r="112" spans="4:6" x14ac:dyDescent="0.3">
      <c r="D112" s="24"/>
      <c r="E112" s="24"/>
      <c r="F112" s="24"/>
    </row>
    <row r="113" spans="4:6" x14ac:dyDescent="0.3">
      <c r="D113" s="24"/>
      <c r="E113" s="24"/>
      <c r="F113" s="24"/>
    </row>
    <row r="114" spans="4:6" x14ac:dyDescent="0.3">
      <c r="D114" s="24"/>
      <c r="E114" s="24"/>
      <c r="F114" s="24"/>
    </row>
    <row r="115" spans="4:6" x14ac:dyDescent="0.3">
      <c r="D115" s="24"/>
      <c r="E115" s="24"/>
      <c r="F115" s="24"/>
    </row>
    <row r="116" spans="4:6" x14ac:dyDescent="0.3">
      <c r="D116" s="24"/>
      <c r="E116" s="24"/>
      <c r="F116" s="24"/>
    </row>
    <row r="117" spans="4:6" x14ac:dyDescent="0.3">
      <c r="D117" s="24"/>
      <c r="E117" s="24"/>
      <c r="F117" s="24"/>
    </row>
    <row r="118" spans="4:6" x14ac:dyDescent="0.3">
      <c r="D118" s="24"/>
      <c r="E118" s="24"/>
      <c r="F118" s="24"/>
    </row>
    <row r="119" spans="4:6" x14ac:dyDescent="0.3">
      <c r="D119" s="24"/>
      <c r="E119" s="24"/>
      <c r="F119" s="24"/>
    </row>
    <row r="120" spans="4:6" x14ac:dyDescent="0.3">
      <c r="D120" s="24"/>
      <c r="E120" s="24"/>
      <c r="F120" s="24"/>
    </row>
    <row r="121" spans="4:6" x14ac:dyDescent="0.3">
      <c r="D121" s="24"/>
      <c r="E121" s="24"/>
      <c r="F121" s="24"/>
    </row>
    <row r="122" spans="4:6" x14ac:dyDescent="0.3">
      <c r="D122" s="24"/>
      <c r="E122" s="24"/>
      <c r="F122" s="24"/>
    </row>
    <row r="123" spans="4:6" x14ac:dyDescent="0.3">
      <c r="D123" s="24"/>
      <c r="E123" s="24"/>
      <c r="F123" s="24"/>
    </row>
    <row r="124" spans="4:6" x14ac:dyDescent="0.3">
      <c r="D124" s="24"/>
      <c r="E124" s="24"/>
      <c r="F124" s="24"/>
    </row>
    <row r="125" spans="4:6" x14ac:dyDescent="0.3">
      <c r="D125" s="24"/>
      <c r="E125" s="24"/>
      <c r="F125" s="24"/>
    </row>
    <row r="126" spans="4:6" x14ac:dyDescent="0.3">
      <c r="D126" s="24"/>
      <c r="E126" s="24"/>
      <c r="F126" s="24"/>
    </row>
    <row r="127" spans="4:6" x14ac:dyDescent="0.3">
      <c r="D127" s="24"/>
      <c r="E127" s="24"/>
      <c r="F127" s="24"/>
    </row>
    <row r="128" spans="4:6" x14ac:dyDescent="0.3">
      <c r="D128" s="24"/>
      <c r="E128" s="24"/>
      <c r="F128" s="24"/>
    </row>
    <row r="129" spans="4:6" x14ac:dyDescent="0.3">
      <c r="D129" s="24"/>
      <c r="E129" s="24"/>
      <c r="F129" s="24"/>
    </row>
    <row r="130" spans="4:6" x14ac:dyDescent="0.3">
      <c r="D130" s="24"/>
      <c r="E130" s="24"/>
      <c r="F130" s="24"/>
    </row>
    <row r="131" spans="4:6" x14ac:dyDescent="0.3">
      <c r="D131" s="24"/>
      <c r="E131" s="24"/>
      <c r="F131" s="24"/>
    </row>
    <row r="132" spans="4:6" x14ac:dyDescent="0.3">
      <c r="D132" s="24"/>
      <c r="E132" s="24"/>
      <c r="F132" s="24"/>
    </row>
    <row r="133" spans="4:6" x14ac:dyDescent="0.3">
      <c r="D133" s="24"/>
      <c r="E133" s="24"/>
      <c r="F133" s="24"/>
    </row>
    <row r="134" spans="4:6" x14ac:dyDescent="0.3">
      <c r="E134" s="24"/>
      <c r="F134" s="24"/>
    </row>
    <row r="135" spans="4:6" x14ac:dyDescent="0.3">
      <c r="E135" s="24"/>
      <c r="F135" s="24"/>
    </row>
    <row r="136" spans="4:6" x14ac:dyDescent="0.3">
      <c r="E136" s="24"/>
      <c r="F136" s="24"/>
    </row>
    <row r="137" spans="4:6" x14ac:dyDescent="0.3">
      <c r="E137" s="24"/>
      <c r="F137" s="24"/>
    </row>
    <row r="138" spans="4:6" x14ac:dyDescent="0.3">
      <c r="E138" s="24"/>
      <c r="F138" s="24"/>
    </row>
    <row r="139" spans="4:6" x14ac:dyDescent="0.3">
      <c r="E139" s="24"/>
      <c r="F139" s="24"/>
    </row>
    <row r="140" spans="4:6" x14ac:dyDescent="0.3">
      <c r="E140" s="24"/>
      <c r="F140" s="24"/>
    </row>
    <row r="141" spans="4:6" x14ac:dyDescent="0.3">
      <c r="E141" s="24"/>
      <c r="F141" s="24"/>
    </row>
    <row r="142" spans="4:6" x14ac:dyDescent="0.3">
      <c r="E142" s="24"/>
      <c r="F142" s="24"/>
    </row>
    <row r="143" spans="4:6" x14ac:dyDescent="0.3">
      <c r="E143" s="24"/>
      <c r="F143" s="24"/>
    </row>
    <row r="144" spans="4:6" x14ac:dyDescent="0.3">
      <c r="E144" s="24"/>
      <c r="F144" s="24"/>
    </row>
    <row r="145" spans="5:6" x14ac:dyDescent="0.3">
      <c r="E145" s="24"/>
      <c r="F145" s="24"/>
    </row>
    <row r="146" spans="5:6" x14ac:dyDescent="0.3">
      <c r="E146" s="24"/>
      <c r="F146" s="24"/>
    </row>
    <row r="147" spans="5:6" x14ac:dyDescent="0.3">
      <c r="E147" s="24"/>
      <c r="F147" s="24"/>
    </row>
    <row r="148" spans="5:6" x14ac:dyDescent="0.3">
      <c r="E148" s="24"/>
      <c r="F148" s="24"/>
    </row>
    <row r="149" spans="5:6" x14ac:dyDescent="0.3">
      <c r="E149" s="24"/>
      <c r="F149" s="24"/>
    </row>
    <row r="150" spans="5:6" x14ac:dyDescent="0.3">
      <c r="E150" s="24"/>
      <c r="F150" s="24"/>
    </row>
    <row r="151" spans="5:6" x14ac:dyDescent="0.3">
      <c r="E151" s="24"/>
      <c r="F151" s="24"/>
    </row>
    <row r="152" spans="5:6" x14ac:dyDescent="0.3">
      <c r="E152" s="24"/>
      <c r="F152" s="24"/>
    </row>
    <row r="153" spans="5:6" x14ac:dyDescent="0.3">
      <c r="E153" s="24"/>
      <c r="F153" s="24"/>
    </row>
    <row r="154" spans="5:6" x14ac:dyDescent="0.3">
      <c r="E154" s="24"/>
      <c r="F154" s="24"/>
    </row>
    <row r="155" spans="5:6" x14ac:dyDescent="0.3">
      <c r="E155" s="24"/>
      <c r="F155" s="24"/>
    </row>
    <row r="156" spans="5:6" x14ac:dyDescent="0.3">
      <c r="E156" s="24"/>
      <c r="F156" s="24"/>
    </row>
    <row r="157" spans="5:6" x14ac:dyDescent="0.3">
      <c r="E157" s="24"/>
      <c r="F157" s="24"/>
    </row>
    <row r="158" spans="5:6" x14ac:dyDescent="0.3">
      <c r="E158" s="24"/>
      <c r="F158" s="24"/>
    </row>
    <row r="159" spans="5:6" x14ac:dyDescent="0.3">
      <c r="E159" s="24"/>
      <c r="F159" s="24"/>
    </row>
    <row r="160" spans="5:6" x14ac:dyDescent="0.3">
      <c r="E160" s="24"/>
      <c r="F160" s="24"/>
    </row>
    <row r="161" spans="5:6" x14ac:dyDescent="0.3">
      <c r="E161" s="24"/>
      <c r="F161" s="24"/>
    </row>
    <row r="162" spans="5:6" x14ac:dyDescent="0.3">
      <c r="E162" s="24"/>
      <c r="F162" s="24"/>
    </row>
    <row r="163" spans="5:6" x14ac:dyDescent="0.3">
      <c r="E163" s="24"/>
      <c r="F163" s="24"/>
    </row>
    <row r="164" spans="5:6" x14ac:dyDescent="0.3">
      <c r="E164" s="24"/>
      <c r="F164" s="24"/>
    </row>
    <row r="165" spans="5:6" x14ac:dyDescent="0.3">
      <c r="E165" s="24"/>
      <c r="F165" s="24"/>
    </row>
    <row r="166" spans="5:6" x14ac:dyDescent="0.3">
      <c r="E166" s="24"/>
      <c r="F166" s="24"/>
    </row>
    <row r="167" spans="5:6" x14ac:dyDescent="0.3">
      <c r="E167" s="24"/>
      <c r="F167" s="24"/>
    </row>
    <row r="168" spans="5:6" x14ac:dyDescent="0.3">
      <c r="E168" s="24"/>
      <c r="F168" s="24"/>
    </row>
    <row r="169" spans="5:6" x14ac:dyDescent="0.3">
      <c r="E169" s="24"/>
      <c r="F169" s="24"/>
    </row>
    <row r="170" spans="5:6" x14ac:dyDescent="0.3">
      <c r="E170" s="24"/>
      <c r="F170" s="24"/>
    </row>
    <row r="171" spans="5:6" x14ac:dyDescent="0.3">
      <c r="E171" s="24"/>
      <c r="F171" s="24"/>
    </row>
    <row r="172" spans="5:6" x14ac:dyDescent="0.3">
      <c r="E172" s="24"/>
      <c r="F172" s="24"/>
    </row>
    <row r="173" spans="5:6" x14ac:dyDescent="0.3">
      <c r="E173" s="24"/>
      <c r="F173" s="24"/>
    </row>
    <row r="174" spans="5:6" x14ac:dyDescent="0.3">
      <c r="E174" s="24"/>
      <c r="F174" s="24"/>
    </row>
    <row r="175" spans="5:6" x14ac:dyDescent="0.3">
      <c r="E175" s="24"/>
      <c r="F175" s="24"/>
    </row>
    <row r="176" spans="5:6" x14ac:dyDescent="0.3">
      <c r="E176" s="24"/>
      <c r="F176" s="24"/>
    </row>
    <row r="177" spans="5:6" x14ac:dyDescent="0.3">
      <c r="E177" s="24"/>
      <c r="F177" s="24"/>
    </row>
    <row r="178" spans="5:6" x14ac:dyDescent="0.3">
      <c r="E178" s="24"/>
      <c r="F178" s="24"/>
    </row>
    <row r="179" spans="5:6" x14ac:dyDescent="0.3">
      <c r="E179" s="24"/>
      <c r="F179" s="24"/>
    </row>
    <row r="180" spans="5:6" x14ac:dyDescent="0.3">
      <c r="E180" s="24"/>
      <c r="F180" s="24"/>
    </row>
    <row r="181" spans="5:6" x14ac:dyDescent="0.3">
      <c r="E181" s="24"/>
      <c r="F181" s="24"/>
    </row>
    <row r="182" spans="5:6" x14ac:dyDescent="0.3">
      <c r="E182" s="24"/>
      <c r="F182" s="24"/>
    </row>
    <row r="183" spans="5:6" x14ac:dyDescent="0.3">
      <c r="E183" s="24"/>
      <c r="F183" s="24"/>
    </row>
    <row r="184" spans="5:6" x14ac:dyDescent="0.3">
      <c r="E184" s="24"/>
      <c r="F184" s="24"/>
    </row>
    <row r="185" spans="5:6" x14ac:dyDescent="0.3">
      <c r="E185" s="24"/>
      <c r="F185" s="24"/>
    </row>
    <row r="186" spans="5:6" x14ac:dyDescent="0.3">
      <c r="E186" s="24"/>
      <c r="F186" s="24"/>
    </row>
    <row r="187" spans="5:6" x14ac:dyDescent="0.3">
      <c r="E187" s="24"/>
      <c r="F187" s="24"/>
    </row>
    <row r="188" spans="5:6" x14ac:dyDescent="0.3">
      <c r="E188" s="24"/>
      <c r="F188" s="24"/>
    </row>
    <row r="189" spans="5:6" x14ac:dyDescent="0.3">
      <c r="E189" s="24"/>
      <c r="F189" s="24"/>
    </row>
    <row r="190" spans="5:6" x14ac:dyDescent="0.3">
      <c r="E190" s="24"/>
      <c r="F190" s="24"/>
    </row>
    <row r="191" spans="5:6" x14ac:dyDescent="0.3">
      <c r="E191" s="24"/>
      <c r="F191" s="24"/>
    </row>
    <row r="192" spans="5:6" x14ac:dyDescent="0.3">
      <c r="E192" s="24"/>
      <c r="F192" s="24"/>
    </row>
    <row r="193" spans="5:6" x14ac:dyDescent="0.3">
      <c r="E193" s="24"/>
      <c r="F193" s="24"/>
    </row>
    <row r="194" spans="5:6" x14ac:dyDescent="0.3">
      <c r="E194" s="24"/>
      <c r="F194" s="24"/>
    </row>
    <row r="195" spans="5:6" x14ac:dyDescent="0.3">
      <c r="E195" s="24"/>
      <c r="F195" s="24"/>
    </row>
    <row r="196" spans="5:6" x14ac:dyDescent="0.3">
      <c r="E196" s="24"/>
      <c r="F196" s="24"/>
    </row>
    <row r="197" spans="5:6" x14ac:dyDescent="0.3">
      <c r="E197" s="24"/>
      <c r="F197" s="24"/>
    </row>
    <row r="198" spans="5:6" x14ac:dyDescent="0.3">
      <c r="E198" s="24"/>
      <c r="F198" s="24"/>
    </row>
    <row r="199" spans="5:6" x14ac:dyDescent="0.3">
      <c r="E199" s="24"/>
      <c r="F199" s="24"/>
    </row>
    <row r="200" spans="5:6" x14ac:dyDescent="0.3">
      <c r="E200" s="24"/>
      <c r="F200" s="24"/>
    </row>
    <row r="201" spans="5:6" x14ac:dyDescent="0.3">
      <c r="E201" s="24"/>
      <c r="F201" s="24"/>
    </row>
    <row r="202" spans="5:6" x14ac:dyDescent="0.3">
      <c r="E202" s="24"/>
      <c r="F202" s="24"/>
    </row>
    <row r="203" spans="5:6" x14ac:dyDescent="0.3">
      <c r="E203" s="24"/>
      <c r="F203" s="24"/>
    </row>
    <row r="204" spans="5:6" x14ac:dyDescent="0.3">
      <c r="E204" s="24"/>
      <c r="F204" s="24"/>
    </row>
    <row r="205" spans="5:6" x14ac:dyDescent="0.3">
      <c r="E205" s="24"/>
      <c r="F205" s="24"/>
    </row>
    <row r="206" spans="5:6" x14ac:dyDescent="0.3">
      <c r="E206" s="24"/>
      <c r="F206" s="24"/>
    </row>
    <row r="207" spans="5:6" x14ac:dyDescent="0.3">
      <c r="E207" s="24"/>
      <c r="F207" s="24"/>
    </row>
    <row r="208" spans="5:6" x14ac:dyDescent="0.3">
      <c r="E208" s="24"/>
      <c r="F208" s="24"/>
    </row>
    <row r="209" spans="5:6" x14ac:dyDescent="0.3">
      <c r="E209" s="24"/>
      <c r="F209" s="24"/>
    </row>
    <row r="210" spans="5:6" x14ac:dyDescent="0.3">
      <c r="E210" s="24"/>
      <c r="F210" s="24"/>
    </row>
    <row r="211" spans="5:6" x14ac:dyDescent="0.3">
      <c r="E211" s="24"/>
      <c r="F211" s="24"/>
    </row>
    <row r="212" spans="5:6" x14ac:dyDescent="0.3">
      <c r="E212" s="24"/>
      <c r="F212" s="24"/>
    </row>
    <row r="213" spans="5:6" x14ac:dyDescent="0.3">
      <c r="E213" s="24"/>
      <c r="F213" s="24"/>
    </row>
    <row r="214" spans="5:6" x14ac:dyDescent="0.3">
      <c r="E214" s="24"/>
      <c r="F214" s="24"/>
    </row>
    <row r="215" spans="5:6" x14ac:dyDescent="0.3">
      <c r="E215" s="24"/>
      <c r="F215" s="24"/>
    </row>
    <row r="216" spans="5:6" x14ac:dyDescent="0.3">
      <c r="E216" s="24"/>
      <c r="F216" s="24"/>
    </row>
    <row r="217" spans="5:6" x14ac:dyDescent="0.3">
      <c r="E217" s="24"/>
      <c r="F217" s="24"/>
    </row>
    <row r="218" spans="5:6" x14ac:dyDescent="0.3">
      <c r="E218" s="24"/>
      <c r="F218" s="24"/>
    </row>
    <row r="219" spans="5:6" x14ac:dyDescent="0.3">
      <c r="E219" s="24"/>
      <c r="F219" s="24"/>
    </row>
  </sheetData>
  <phoneticPr fontId="2"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4">
    <tabColor rgb="FFFFC000"/>
  </sheetPr>
  <dimension ref="A1:O61"/>
  <sheetViews>
    <sheetView topLeftCell="E22" zoomScale="60" zoomScaleNormal="60" workbookViewId="0">
      <selection activeCell="F2" sqref="F2"/>
    </sheetView>
  </sheetViews>
  <sheetFormatPr baseColWidth="10" defaultRowHeight="14.4" x14ac:dyDescent="0.3"/>
  <cols>
    <col min="1" max="1" width="35" customWidth="1"/>
    <col min="2" max="2" width="28.44140625" customWidth="1"/>
    <col min="3" max="3" width="16.33203125" customWidth="1"/>
    <col min="4" max="9" width="66.6640625" customWidth="1"/>
    <col min="10" max="10" width="38.33203125" customWidth="1"/>
    <col min="12" max="12" width="25.33203125" bestFit="1" customWidth="1"/>
  </cols>
  <sheetData>
    <row r="1" spans="1:15" ht="23.4" x14ac:dyDescent="0.3">
      <c r="A1" s="134"/>
      <c r="C1" s="101"/>
      <c r="D1" s="169" t="s">
        <v>3</v>
      </c>
      <c r="E1" s="169" t="s">
        <v>3</v>
      </c>
      <c r="F1" s="169" t="s">
        <v>3</v>
      </c>
      <c r="G1" s="169" t="s">
        <v>3</v>
      </c>
      <c r="H1" s="169" t="s">
        <v>3</v>
      </c>
      <c r="I1" s="169" t="s">
        <v>3</v>
      </c>
    </row>
    <row r="2" spans="1:15" x14ac:dyDescent="0.3">
      <c r="A2" s="422" t="s">
        <v>412</v>
      </c>
      <c r="B2" s="422"/>
      <c r="C2" s="101"/>
      <c r="D2" s="201" t="s">
        <v>11</v>
      </c>
      <c r="E2" s="202" t="s">
        <v>571</v>
      </c>
      <c r="F2" s="202" t="s">
        <v>96</v>
      </c>
      <c r="G2" s="203" t="s">
        <v>157</v>
      </c>
      <c r="H2" s="203" t="s">
        <v>157</v>
      </c>
      <c r="I2" s="70" t="s">
        <v>97</v>
      </c>
    </row>
    <row r="3" spans="1:15" x14ac:dyDescent="0.3">
      <c r="A3" s="422"/>
      <c r="B3" s="422"/>
      <c r="C3" s="24"/>
      <c r="D3" s="204" t="s">
        <v>268</v>
      </c>
      <c r="E3" s="204"/>
      <c r="F3" s="204"/>
      <c r="G3" s="204"/>
      <c r="H3" s="204"/>
      <c r="I3" s="192"/>
    </row>
    <row r="4" spans="1:15" ht="14.7" customHeight="1" x14ac:dyDescent="0.3">
      <c r="A4" s="134"/>
      <c r="C4" s="24" t="s">
        <v>221</v>
      </c>
      <c r="D4" s="66" t="s">
        <v>554</v>
      </c>
      <c r="E4" s="66" t="s">
        <v>160</v>
      </c>
      <c r="F4" s="66" t="s">
        <v>160</v>
      </c>
      <c r="G4" s="66" t="s">
        <v>160</v>
      </c>
      <c r="H4" s="66" t="s">
        <v>160</v>
      </c>
      <c r="I4" s="66" t="s">
        <v>160</v>
      </c>
      <c r="L4" s="421" t="s">
        <v>266</v>
      </c>
      <c r="M4" s="421"/>
      <c r="N4" s="421"/>
      <c r="O4" s="421"/>
    </row>
    <row r="5" spans="1:15" ht="360" x14ac:dyDescent="0.3">
      <c r="A5" s="134" t="s">
        <v>225</v>
      </c>
      <c r="B5" s="94" t="s">
        <v>224</v>
      </c>
      <c r="C5" s="157"/>
      <c r="D5" s="132" t="s">
        <v>997</v>
      </c>
      <c r="E5" s="132" t="s">
        <v>402</v>
      </c>
      <c r="F5" s="132" t="s">
        <v>402</v>
      </c>
      <c r="G5" s="132" t="s">
        <v>402</v>
      </c>
      <c r="H5" s="132" t="s">
        <v>402</v>
      </c>
      <c r="I5" s="132" t="s">
        <v>402</v>
      </c>
      <c r="L5" s="420" t="s">
        <v>267</v>
      </c>
      <c r="M5" s="420"/>
      <c r="N5" s="420"/>
      <c r="O5" s="420"/>
    </row>
    <row r="6" spans="1:15" x14ac:dyDescent="0.3">
      <c r="A6" s="134"/>
      <c r="D6" s="124" t="s">
        <v>212</v>
      </c>
      <c r="E6" s="124" t="s">
        <v>212</v>
      </c>
      <c r="F6" s="124" t="s">
        <v>212</v>
      </c>
      <c r="G6" s="124" t="s">
        <v>212</v>
      </c>
      <c r="H6" s="124" t="s">
        <v>212</v>
      </c>
      <c r="I6" s="124" t="s">
        <v>212</v>
      </c>
    </row>
    <row r="7" spans="1:15" x14ac:dyDescent="0.3">
      <c r="A7" s="103" t="s">
        <v>182</v>
      </c>
      <c r="B7" s="104"/>
      <c r="C7" s="105">
        <v>3</v>
      </c>
      <c r="D7" s="174" t="s">
        <v>67</v>
      </c>
      <c r="E7" s="174" t="s">
        <v>67</v>
      </c>
      <c r="F7" s="174" t="s">
        <v>131</v>
      </c>
      <c r="G7" s="174" t="s">
        <v>131</v>
      </c>
      <c r="H7" s="174" t="s">
        <v>132</v>
      </c>
      <c r="I7" s="174" t="s">
        <v>132</v>
      </c>
    </row>
    <row r="8" spans="1:15" ht="130.5" customHeight="1" x14ac:dyDescent="0.3">
      <c r="A8" s="103" t="s">
        <v>183</v>
      </c>
      <c r="B8" s="104" t="s">
        <v>89</v>
      </c>
      <c r="C8" s="105">
        <v>8</v>
      </c>
      <c r="D8" s="108" t="s">
        <v>553</v>
      </c>
      <c r="E8" s="108"/>
      <c r="F8" s="108"/>
      <c r="G8" s="108"/>
      <c r="H8" s="108"/>
      <c r="I8" s="108"/>
      <c r="L8" s="62" t="s">
        <v>158</v>
      </c>
      <c r="M8" s="90">
        <v>512300000</v>
      </c>
    </row>
    <row r="9" spans="1:15" x14ac:dyDescent="0.3">
      <c r="A9" s="103" t="s">
        <v>184</v>
      </c>
      <c r="B9" s="104"/>
      <c r="C9" s="105">
        <v>2</v>
      </c>
      <c r="D9" s="119" t="s">
        <v>50</v>
      </c>
      <c r="E9" s="119" t="s">
        <v>50</v>
      </c>
      <c r="F9" s="119" t="s">
        <v>50</v>
      </c>
      <c r="G9" s="119" t="s">
        <v>50</v>
      </c>
      <c r="H9" s="119" t="s">
        <v>50</v>
      </c>
      <c r="I9" s="119" t="s">
        <v>50</v>
      </c>
      <c r="L9" s="62" t="s">
        <v>162</v>
      </c>
      <c r="M9" s="90">
        <v>512391000</v>
      </c>
    </row>
    <row r="10" spans="1:15" x14ac:dyDescent="0.3">
      <c r="A10" s="103" t="s">
        <v>185</v>
      </c>
      <c r="B10" s="104" t="s">
        <v>49</v>
      </c>
      <c r="C10" s="105">
        <v>17</v>
      </c>
      <c r="D10" s="119">
        <v>467190000</v>
      </c>
      <c r="E10" s="119">
        <v>411190000</v>
      </c>
      <c r="F10" s="120" t="s">
        <v>265</v>
      </c>
      <c r="G10" s="120">
        <v>580310000</v>
      </c>
      <c r="H10" s="120">
        <v>580310000</v>
      </c>
      <c r="I10" s="120" t="s">
        <v>215</v>
      </c>
      <c r="L10" s="62" t="s">
        <v>159</v>
      </c>
      <c r="M10" s="90">
        <v>512392000</v>
      </c>
    </row>
    <row r="11" spans="1:15" ht="28.8" x14ac:dyDescent="0.3">
      <c r="A11" s="103" t="s">
        <v>186</v>
      </c>
      <c r="B11" s="104" t="s">
        <v>46</v>
      </c>
      <c r="C11" s="105">
        <v>1</v>
      </c>
      <c r="D11" s="122" t="s">
        <v>86</v>
      </c>
      <c r="E11" s="122" t="s">
        <v>86</v>
      </c>
      <c r="F11" s="118" t="s">
        <v>204</v>
      </c>
      <c r="G11" s="118" t="s">
        <v>204</v>
      </c>
      <c r="H11" s="118" t="s">
        <v>204</v>
      </c>
      <c r="I11" s="118" t="s">
        <v>204</v>
      </c>
    </row>
    <row r="12" spans="1:15" ht="28.8" x14ac:dyDescent="0.3">
      <c r="A12" s="103" t="s">
        <v>187</v>
      </c>
      <c r="B12" s="117"/>
      <c r="C12" s="105">
        <v>17</v>
      </c>
      <c r="D12" s="110" t="s">
        <v>226</v>
      </c>
      <c r="E12" s="390" t="s">
        <v>407</v>
      </c>
      <c r="F12" s="118" t="s">
        <v>206</v>
      </c>
      <c r="G12" s="118" t="s">
        <v>206</v>
      </c>
      <c r="H12" s="118" t="s">
        <v>206</v>
      </c>
      <c r="I12" s="118" t="s">
        <v>206</v>
      </c>
    </row>
    <row r="13" spans="1:15" ht="27" x14ac:dyDescent="0.3">
      <c r="A13" s="103" t="s">
        <v>188</v>
      </c>
      <c r="B13" s="117"/>
      <c r="C13" s="105">
        <v>35</v>
      </c>
      <c r="D13" s="112" t="s">
        <v>552</v>
      </c>
      <c r="E13" s="112" t="s">
        <v>411</v>
      </c>
      <c r="F13" s="112" t="s">
        <v>411</v>
      </c>
      <c r="G13" s="112" t="s">
        <v>411</v>
      </c>
      <c r="H13" s="112" t="s">
        <v>411</v>
      </c>
      <c r="I13" s="112" t="s">
        <v>411</v>
      </c>
    </row>
    <row r="14" spans="1:15" ht="154.5" customHeight="1" x14ac:dyDescent="0.3">
      <c r="A14" s="103" t="s">
        <v>189</v>
      </c>
      <c r="B14" s="104" t="s">
        <v>117</v>
      </c>
      <c r="C14" s="105">
        <v>35</v>
      </c>
      <c r="D14" s="193" t="s">
        <v>566</v>
      </c>
      <c r="E14" s="193" t="s">
        <v>371</v>
      </c>
      <c r="F14" s="193" t="s">
        <v>371</v>
      </c>
      <c r="G14" s="193" t="s">
        <v>371</v>
      </c>
      <c r="H14" s="193" t="s">
        <v>371</v>
      </c>
      <c r="I14" s="193" t="s">
        <v>371</v>
      </c>
    </row>
    <row r="15" spans="1:15" x14ac:dyDescent="0.3">
      <c r="A15" s="103" t="s">
        <v>190</v>
      </c>
      <c r="B15" s="104" t="s">
        <v>47</v>
      </c>
      <c r="C15" s="105">
        <v>3</v>
      </c>
      <c r="D15" s="118" t="s">
        <v>205</v>
      </c>
      <c r="E15" s="118" t="s">
        <v>205</v>
      </c>
      <c r="F15" s="118" t="s">
        <v>517</v>
      </c>
      <c r="G15" s="118" t="s">
        <v>205</v>
      </c>
      <c r="H15" s="118" t="s">
        <v>205</v>
      </c>
      <c r="I15" s="118" t="s">
        <v>517</v>
      </c>
    </row>
    <row r="16" spans="1:15" x14ac:dyDescent="0.3">
      <c r="A16" s="103" t="s">
        <v>191</v>
      </c>
      <c r="B16" s="104" t="s">
        <v>48</v>
      </c>
      <c r="C16" s="105">
        <v>8</v>
      </c>
      <c r="D16" s="118" t="s">
        <v>207</v>
      </c>
      <c r="E16" s="118" t="s">
        <v>207</v>
      </c>
      <c r="F16" s="118" t="s">
        <v>207</v>
      </c>
      <c r="G16" s="118" t="s">
        <v>207</v>
      </c>
      <c r="H16" s="118" t="s">
        <v>207</v>
      </c>
      <c r="I16" s="118" t="s">
        <v>207</v>
      </c>
    </row>
    <row r="17" spans="1:9" x14ac:dyDescent="0.3">
      <c r="A17" s="103" t="s">
        <v>192</v>
      </c>
      <c r="B17" s="117"/>
      <c r="C17" s="105">
        <v>1</v>
      </c>
      <c r="D17" s="118" t="s">
        <v>63</v>
      </c>
      <c r="E17" s="118" t="s">
        <v>52</v>
      </c>
      <c r="F17" s="118" t="s">
        <v>63</v>
      </c>
      <c r="G17" s="118" t="s">
        <v>52</v>
      </c>
      <c r="H17" s="118" t="s">
        <v>63</v>
      </c>
      <c r="I17" s="118" t="s">
        <v>52</v>
      </c>
    </row>
    <row r="18" spans="1:9" ht="87" customHeight="1" x14ac:dyDescent="0.3">
      <c r="A18" s="103" t="s">
        <v>193</v>
      </c>
      <c r="B18" s="113" t="s">
        <v>103</v>
      </c>
      <c r="C18" s="105">
        <v>20</v>
      </c>
      <c r="D18" s="191" t="s">
        <v>254</v>
      </c>
      <c r="E18" s="191" t="s">
        <v>372</v>
      </c>
      <c r="F18" s="191" t="s">
        <v>372</v>
      </c>
      <c r="G18" s="191" t="s">
        <v>372</v>
      </c>
      <c r="H18" s="191" t="s">
        <v>372</v>
      </c>
      <c r="I18" s="191" t="s">
        <v>372</v>
      </c>
    </row>
    <row r="19" spans="1:9" x14ac:dyDescent="0.3">
      <c r="A19" s="103" t="s">
        <v>194</v>
      </c>
      <c r="B19" s="117"/>
      <c r="C19" s="105">
        <v>1</v>
      </c>
      <c r="D19" s="121" t="s">
        <v>53</v>
      </c>
      <c r="E19" s="121" t="s">
        <v>53</v>
      </c>
      <c r="F19" s="121" t="s">
        <v>53</v>
      </c>
      <c r="G19" s="121" t="s">
        <v>53</v>
      </c>
      <c r="H19" s="121" t="s">
        <v>53</v>
      </c>
      <c r="I19" s="121" t="s">
        <v>53</v>
      </c>
    </row>
    <row r="20" spans="1:9" ht="51" customHeight="1" x14ac:dyDescent="0.3">
      <c r="A20" s="103" t="s">
        <v>195</v>
      </c>
      <c r="B20" s="104" t="s">
        <v>104</v>
      </c>
      <c r="C20" s="105">
        <v>8</v>
      </c>
      <c r="D20" s="112" t="s">
        <v>264</v>
      </c>
      <c r="E20" s="112" t="s">
        <v>369</v>
      </c>
      <c r="F20" s="112" t="s">
        <v>264</v>
      </c>
      <c r="G20" s="112" t="s">
        <v>398</v>
      </c>
      <c r="H20" s="112" t="s">
        <v>264</v>
      </c>
      <c r="I20" s="112" t="s">
        <v>399</v>
      </c>
    </row>
    <row r="21" spans="1:9" x14ac:dyDescent="0.3">
      <c r="A21" s="103" t="s">
        <v>196</v>
      </c>
      <c r="B21" s="117"/>
      <c r="C21" s="105">
        <v>3</v>
      </c>
      <c r="D21" s="118" t="s">
        <v>54</v>
      </c>
      <c r="E21" s="122" t="s">
        <v>54</v>
      </c>
      <c r="F21" s="118" t="s">
        <v>54</v>
      </c>
      <c r="G21" s="122" t="s">
        <v>54</v>
      </c>
      <c r="H21" s="118" t="s">
        <v>54</v>
      </c>
      <c r="I21" s="122" t="s">
        <v>54</v>
      </c>
    </row>
    <row r="22" spans="1:9" x14ac:dyDescent="0.3">
      <c r="A22" s="103" t="s">
        <v>197</v>
      </c>
      <c r="B22" s="117"/>
      <c r="C22" s="105">
        <v>10</v>
      </c>
      <c r="D22" s="118" t="s">
        <v>208</v>
      </c>
      <c r="E22" s="118" t="s">
        <v>208</v>
      </c>
      <c r="F22" s="118" t="s">
        <v>208</v>
      </c>
      <c r="G22" s="118" t="s">
        <v>208</v>
      </c>
      <c r="H22" s="118" t="s">
        <v>208</v>
      </c>
      <c r="I22" s="118" t="s">
        <v>208</v>
      </c>
    </row>
    <row r="23" spans="1:9" x14ac:dyDescent="0.3">
      <c r="A23" s="103" t="s">
        <v>198</v>
      </c>
      <c r="B23" s="117"/>
      <c r="C23" s="105">
        <v>3</v>
      </c>
      <c r="D23" s="122" t="s">
        <v>55</v>
      </c>
      <c r="E23" s="122" t="s">
        <v>55</v>
      </c>
      <c r="F23" s="122" t="s">
        <v>55</v>
      </c>
      <c r="G23" s="122" t="s">
        <v>55</v>
      </c>
      <c r="H23" s="122" t="s">
        <v>55</v>
      </c>
      <c r="I23" s="122" t="s">
        <v>55</v>
      </c>
    </row>
    <row r="24" spans="1:9" x14ac:dyDescent="0.3">
      <c r="A24" s="103" t="s">
        <v>199</v>
      </c>
      <c r="B24" s="104" t="s">
        <v>48</v>
      </c>
      <c r="C24" s="105">
        <v>40</v>
      </c>
      <c r="D24" s="118" t="s">
        <v>209</v>
      </c>
      <c r="E24" s="118" t="s">
        <v>209</v>
      </c>
      <c r="F24" s="118" t="s">
        <v>209</v>
      </c>
      <c r="G24" s="118" t="s">
        <v>209</v>
      </c>
      <c r="H24" s="118" t="s">
        <v>209</v>
      </c>
      <c r="I24" s="118" t="s">
        <v>209</v>
      </c>
    </row>
    <row r="25" spans="1:9" x14ac:dyDescent="0.3">
      <c r="A25" s="103" t="s">
        <v>200</v>
      </c>
      <c r="B25" s="117"/>
      <c r="C25" s="105">
        <v>3</v>
      </c>
      <c r="D25" s="123" t="s">
        <v>64</v>
      </c>
      <c r="E25" s="123" t="s">
        <v>64</v>
      </c>
      <c r="F25" s="123" t="s">
        <v>64</v>
      </c>
      <c r="G25" s="123" t="s">
        <v>64</v>
      </c>
      <c r="H25" s="123" t="s">
        <v>64</v>
      </c>
      <c r="I25" s="123" t="s">
        <v>64</v>
      </c>
    </row>
    <row r="26" spans="1:9" x14ac:dyDescent="0.3">
      <c r="A26" s="103" t="s">
        <v>201</v>
      </c>
      <c r="B26" s="117"/>
      <c r="C26" s="105">
        <v>2</v>
      </c>
      <c r="D26" s="118" t="s">
        <v>499</v>
      </c>
      <c r="E26" s="118" t="s">
        <v>499</v>
      </c>
      <c r="F26" s="118" t="s">
        <v>499</v>
      </c>
      <c r="G26" s="118" t="s">
        <v>499</v>
      </c>
      <c r="H26" s="118" t="s">
        <v>499</v>
      </c>
      <c r="I26" s="118" t="s">
        <v>499</v>
      </c>
    </row>
    <row r="27" spans="1:9" x14ac:dyDescent="0.3">
      <c r="A27" s="103" t="s">
        <v>202</v>
      </c>
      <c r="B27" s="117"/>
      <c r="C27" s="105">
        <v>2</v>
      </c>
      <c r="D27" s="118" t="s">
        <v>211</v>
      </c>
      <c r="E27" s="118" t="s">
        <v>211</v>
      </c>
      <c r="F27" s="118" t="s">
        <v>211</v>
      </c>
      <c r="G27" s="118" t="s">
        <v>211</v>
      </c>
      <c r="H27" s="118" t="s">
        <v>211</v>
      </c>
      <c r="I27" s="118" t="s">
        <v>211</v>
      </c>
    </row>
    <row r="28" spans="1:9" x14ac:dyDescent="0.3">
      <c r="A28" s="103" t="s">
        <v>197</v>
      </c>
      <c r="B28" s="117"/>
      <c r="C28" s="105">
        <v>35</v>
      </c>
      <c r="D28" s="118" t="s">
        <v>210</v>
      </c>
      <c r="E28" s="118" t="s">
        <v>210</v>
      </c>
      <c r="F28" s="118" t="s">
        <v>210</v>
      </c>
      <c r="G28" s="118" t="s">
        <v>210</v>
      </c>
      <c r="H28" s="118" t="s">
        <v>210</v>
      </c>
      <c r="I28" s="118" t="s">
        <v>210</v>
      </c>
    </row>
    <row r="29" spans="1:9" x14ac:dyDescent="0.3">
      <c r="A29" s="103" t="s">
        <v>706</v>
      </c>
      <c r="B29" s="117"/>
      <c r="C29" s="105">
        <v>173</v>
      </c>
      <c r="D29" s="118" t="s">
        <v>715</v>
      </c>
      <c r="E29" s="118" t="s">
        <v>715</v>
      </c>
      <c r="F29" s="118" t="s">
        <v>715</v>
      </c>
      <c r="G29" s="118" t="s">
        <v>715</v>
      </c>
      <c r="H29" s="118" t="s">
        <v>715</v>
      </c>
      <c r="I29" s="118" t="s">
        <v>715</v>
      </c>
    </row>
    <row r="30" spans="1:9" x14ac:dyDescent="0.3">
      <c r="A30" s="103" t="s">
        <v>707</v>
      </c>
      <c r="B30" s="117"/>
      <c r="C30" s="105">
        <v>2</v>
      </c>
      <c r="D30" s="118" t="s">
        <v>211</v>
      </c>
      <c r="E30" s="118" t="s">
        <v>211</v>
      </c>
      <c r="F30" s="118" t="s">
        <v>211</v>
      </c>
      <c r="G30" s="118" t="s">
        <v>211</v>
      </c>
      <c r="H30" s="118" t="s">
        <v>211</v>
      </c>
      <c r="I30" s="118" t="s">
        <v>211</v>
      </c>
    </row>
    <row r="31" spans="1:9" x14ac:dyDescent="0.3">
      <c r="A31" s="103" t="s">
        <v>708</v>
      </c>
      <c r="B31" s="117"/>
      <c r="C31" s="105">
        <v>15</v>
      </c>
      <c r="D31" s="118" t="s">
        <v>716</v>
      </c>
      <c r="E31" s="118" t="s">
        <v>716</v>
      </c>
      <c r="F31" s="118" t="s">
        <v>716</v>
      </c>
      <c r="G31" s="118" t="s">
        <v>716</v>
      </c>
      <c r="H31" s="118" t="s">
        <v>716</v>
      </c>
      <c r="I31" s="118" t="s">
        <v>716</v>
      </c>
    </row>
    <row r="32" spans="1:9" x14ac:dyDescent="0.3">
      <c r="A32" s="103" t="s">
        <v>709</v>
      </c>
      <c r="B32" s="117"/>
      <c r="C32" s="105">
        <v>2</v>
      </c>
      <c r="D32" s="118" t="s">
        <v>211</v>
      </c>
      <c r="E32" s="118" t="s">
        <v>211</v>
      </c>
      <c r="F32" s="118" t="s">
        <v>211</v>
      </c>
      <c r="G32" s="118" t="s">
        <v>211</v>
      </c>
      <c r="H32" s="118" t="s">
        <v>211</v>
      </c>
      <c r="I32" s="118" t="s">
        <v>211</v>
      </c>
    </row>
    <row r="33" spans="1:9" x14ac:dyDescent="0.3">
      <c r="A33" s="103" t="s">
        <v>710</v>
      </c>
      <c r="B33" s="117"/>
      <c r="C33" s="105">
        <v>15</v>
      </c>
      <c r="D33" s="118" t="s">
        <v>716</v>
      </c>
      <c r="E33" s="118" t="s">
        <v>716</v>
      </c>
      <c r="F33" s="118" t="s">
        <v>716</v>
      </c>
      <c r="G33" s="118" t="s">
        <v>716</v>
      </c>
      <c r="H33" s="118" t="s">
        <v>716</v>
      </c>
      <c r="I33" s="118" t="s">
        <v>716</v>
      </c>
    </row>
    <row r="34" spans="1:9" x14ac:dyDescent="0.3">
      <c r="A34" s="103" t="s">
        <v>711</v>
      </c>
      <c r="B34" s="117"/>
      <c r="C34" s="105">
        <v>1</v>
      </c>
      <c r="D34" s="174" t="s">
        <v>204</v>
      </c>
      <c r="E34" s="174" t="s">
        <v>204</v>
      </c>
      <c r="F34" s="174" t="s">
        <v>204</v>
      </c>
      <c r="G34" s="174" t="s">
        <v>204</v>
      </c>
      <c r="H34" s="174" t="s">
        <v>204</v>
      </c>
      <c r="I34" s="174" t="s">
        <v>204</v>
      </c>
    </row>
    <row r="35" spans="1:9" x14ac:dyDescent="0.3">
      <c r="A35" s="103" t="s">
        <v>712</v>
      </c>
      <c r="B35" s="117"/>
      <c r="C35" s="105">
        <v>16</v>
      </c>
      <c r="D35" s="174" t="s">
        <v>717</v>
      </c>
      <c r="E35" s="174" t="s">
        <v>717</v>
      </c>
      <c r="F35" s="174" t="s">
        <v>717</v>
      </c>
      <c r="G35" s="174" t="s">
        <v>717</v>
      </c>
      <c r="H35" s="174" t="s">
        <v>717</v>
      </c>
      <c r="I35" s="174" t="s">
        <v>717</v>
      </c>
    </row>
    <row r="36" spans="1:9" x14ac:dyDescent="0.3">
      <c r="A36" s="103" t="s">
        <v>713</v>
      </c>
      <c r="B36" s="117"/>
      <c r="C36" s="105">
        <v>3</v>
      </c>
      <c r="D36" s="174" t="s">
        <v>719</v>
      </c>
      <c r="E36" s="174" t="s">
        <v>719</v>
      </c>
      <c r="F36" s="174" t="s">
        <v>719</v>
      </c>
      <c r="G36" s="174" t="s">
        <v>719</v>
      </c>
      <c r="H36" s="174" t="s">
        <v>719</v>
      </c>
      <c r="I36" s="174" t="s">
        <v>719</v>
      </c>
    </row>
    <row r="37" spans="1:9" x14ac:dyDescent="0.3">
      <c r="A37" s="103" t="s">
        <v>714</v>
      </c>
      <c r="B37" s="117"/>
      <c r="C37" s="105">
        <v>14</v>
      </c>
      <c r="D37" s="174" t="s">
        <v>718</v>
      </c>
      <c r="E37" s="174" t="s">
        <v>718</v>
      </c>
      <c r="F37" s="174" t="s">
        <v>718</v>
      </c>
      <c r="G37" s="174" t="s">
        <v>718</v>
      </c>
      <c r="H37" s="174" t="s">
        <v>718</v>
      </c>
      <c r="I37" s="174" t="s">
        <v>718</v>
      </c>
    </row>
    <row r="39" spans="1:9" ht="23.4" x14ac:dyDescent="0.45">
      <c r="D39" s="161" t="s">
        <v>314</v>
      </c>
      <c r="E39" s="161" t="s">
        <v>314</v>
      </c>
      <c r="F39" s="161" t="s">
        <v>314</v>
      </c>
      <c r="I39" s="161" t="s">
        <v>314</v>
      </c>
    </row>
    <row r="40" spans="1:9" ht="23.4" x14ac:dyDescent="0.45">
      <c r="C40" s="161" t="s">
        <v>221</v>
      </c>
      <c r="D40" s="161" t="s">
        <v>53</v>
      </c>
      <c r="E40" s="161" t="s">
        <v>53</v>
      </c>
      <c r="F40" s="161" t="s">
        <v>53</v>
      </c>
      <c r="I40" s="161" t="s">
        <v>53</v>
      </c>
    </row>
    <row r="41" spans="1:9" ht="43.2" x14ac:dyDescent="0.3">
      <c r="C41" t="s">
        <v>310</v>
      </c>
      <c r="D41" s="200" t="s">
        <v>415</v>
      </c>
      <c r="E41" s="200" t="s">
        <v>387</v>
      </c>
      <c r="F41" s="200" t="s">
        <v>387</v>
      </c>
      <c r="I41" s="200" t="s">
        <v>387</v>
      </c>
    </row>
    <row r="42" spans="1:9" ht="43.2" x14ac:dyDescent="0.3">
      <c r="C42" t="s">
        <v>311</v>
      </c>
      <c r="D42" s="195" t="s">
        <v>414</v>
      </c>
      <c r="E42" s="195" t="s">
        <v>386</v>
      </c>
      <c r="F42" s="195" t="s">
        <v>386</v>
      </c>
      <c r="I42" s="195" t="s">
        <v>386</v>
      </c>
    </row>
    <row r="43" spans="1:9" x14ac:dyDescent="0.3">
      <c r="C43" t="s">
        <v>312</v>
      </c>
      <c r="D43" s="200" t="s">
        <v>371</v>
      </c>
      <c r="E43" s="200" t="s">
        <v>371</v>
      </c>
      <c r="F43" s="200" t="s">
        <v>371</v>
      </c>
      <c r="I43" s="200" t="s">
        <v>371</v>
      </c>
    </row>
    <row r="44" spans="1:9" x14ac:dyDescent="0.3">
      <c r="C44" t="s">
        <v>313</v>
      </c>
      <c r="D44" s="196" t="s">
        <v>63</v>
      </c>
      <c r="E44" s="196" t="s">
        <v>52</v>
      </c>
      <c r="F44" s="196" t="s">
        <v>63</v>
      </c>
      <c r="I44" s="196" t="s">
        <v>52</v>
      </c>
    </row>
    <row r="45" spans="1:9" x14ac:dyDescent="0.3">
      <c r="C45" t="s">
        <v>12</v>
      </c>
      <c r="D45" s="197" t="s">
        <v>372</v>
      </c>
      <c r="E45" s="197" t="s">
        <v>372</v>
      </c>
      <c r="F45" s="197" t="s">
        <v>372</v>
      </c>
      <c r="I45" s="197" t="s">
        <v>372</v>
      </c>
    </row>
    <row r="46" spans="1:9" x14ac:dyDescent="0.3">
      <c r="C46" t="s">
        <v>315</v>
      </c>
      <c r="D46" s="198" t="s">
        <v>416</v>
      </c>
      <c r="E46" s="198" t="s">
        <v>416</v>
      </c>
      <c r="F46" s="198" t="s">
        <v>416</v>
      </c>
      <c r="I46" s="198" t="s">
        <v>373</v>
      </c>
    </row>
    <row r="49" spans="3:9" ht="23.4" x14ac:dyDescent="0.45">
      <c r="D49" s="161" t="s">
        <v>316</v>
      </c>
      <c r="E49" s="161" t="s">
        <v>316</v>
      </c>
      <c r="F49" s="162"/>
      <c r="G49" s="6"/>
      <c r="H49" s="6"/>
      <c r="I49" s="162"/>
    </row>
    <row r="50" spans="3:9" ht="23.4" x14ac:dyDescent="0.45">
      <c r="C50" s="161" t="s">
        <v>221</v>
      </c>
      <c r="D50" s="161" t="s">
        <v>53</v>
      </c>
      <c r="E50" s="161" t="s">
        <v>53</v>
      </c>
      <c r="F50" s="162"/>
      <c r="G50" s="6"/>
      <c r="H50" s="6"/>
      <c r="I50" s="162"/>
    </row>
    <row r="51" spans="3:9" x14ac:dyDescent="0.3">
      <c r="C51" t="s">
        <v>317</v>
      </c>
      <c r="D51" s="200" t="s">
        <v>407</v>
      </c>
      <c r="E51" s="200" t="s">
        <v>407</v>
      </c>
      <c r="F51" s="207"/>
      <c r="G51" s="6"/>
      <c r="H51" s="6"/>
      <c r="I51" s="207"/>
    </row>
    <row r="52" spans="3:9" ht="28.8" x14ac:dyDescent="0.3">
      <c r="C52" t="s">
        <v>318</v>
      </c>
      <c r="D52" s="195" t="s">
        <v>408</v>
      </c>
      <c r="E52" s="195" t="s">
        <v>410</v>
      </c>
      <c r="F52" s="205"/>
      <c r="G52" s="6"/>
      <c r="H52" s="6"/>
      <c r="I52" s="205"/>
    </row>
    <row r="53" spans="3:9" x14ac:dyDescent="0.3">
      <c r="C53" t="s">
        <v>310</v>
      </c>
      <c r="D53" s="200" t="s">
        <v>387</v>
      </c>
      <c r="E53" s="200" t="s">
        <v>387</v>
      </c>
      <c r="F53" s="207"/>
      <c r="G53" s="6"/>
      <c r="H53" s="6"/>
      <c r="I53" s="207"/>
    </row>
    <row r="54" spans="3:9" x14ac:dyDescent="0.3">
      <c r="C54" t="s">
        <v>311</v>
      </c>
      <c r="D54" s="195" t="s">
        <v>386</v>
      </c>
      <c r="E54" s="195" t="s">
        <v>386</v>
      </c>
      <c r="F54" s="205"/>
      <c r="G54" s="6"/>
      <c r="H54" s="6"/>
      <c r="I54" s="205"/>
    </row>
    <row r="55" spans="3:9" x14ac:dyDescent="0.3">
      <c r="C55" t="s">
        <v>319</v>
      </c>
      <c r="D55" s="200" t="s">
        <v>371</v>
      </c>
      <c r="E55" s="200" t="s">
        <v>371</v>
      </c>
      <c r="F55" s="207"/>
      <c r="G55" s="6"/>
      <c r="H55" s="6"/>
      <c r="I55" s="207"/>
    </row>
    <row r="56" spans="3:9" x14ac:dyDescent="0.3">
      <c r="C56" t="s">
        <v>313</v>
      </c>
      <c r="D56" s="196" t="s">
        <v>63</v>
      </c>
      <c r="E56" s="196" t="s">
        <v>52</v>
      </c>
      <c r="F56" s="206"/>
      <c r="G56" s="6"/>
      <c r="H56" s="6"/>
      <c r="I56" s="206"/>
    </row>
    <row r="57" spans="3:9" x14ac:dyDescent="0.3">
      <c r="C57" t="s">
        <v>12</v>
      </c>
      <c r="D57" s="197" t="s">
        <v>372</v>
      </c>
      <c r="E57" s="197" t="s">
        <v>372</v>
      </c>
      <c r="F57" s="208"/>
      <c r="G57" s="6"/>
      <c r="H57" s="6"/>
      <c r="I57" s="208"/>
    </row>
    <row r="58" spans="3:9" x14ac:dyDescent="0.3">
      <c r="C58" t="s">
        <v>320</v>
      </c>
      <c r="D58" s="198" t="s">
        <v>416</v>
      </c>
      <c r="E58" s="198" t="s">
        <v>416</v>
      </c>
      <c r="F58" s="206"/>
      <c r="G58" s="6"/>
      <c r="H58" s="6"/>
      <c r="I58" s="206"/>
    </row>
    <row r="59" spans="3:9" x14ac:dyDescent="0.3">
      <c r="C59" t="s">
        <v>321</v>
      </c>
      <c r="D59" s="199" t="s">
        <v>329</v>
      </c>
      <c r="E59" s="199" t="s">
        <v>329</v>
      </c>
      <c r="F59" s="206"/>
      <c r="G59" s="6"/>
      <c r="H59" s="6"/>
      <c r="I59" s="206"/>
    </row>
    <row r="60" spans="3:9" x14ac:dyDescent="0.3">
      <c r="F60" s="6"/>
      <c r="G60" s="6"/>
      <c r="H60" s="6"/>
      <c r="I60" s="6"/>
    </row>
    <row r="61" spans="3:9" x14ac:dyDescent="0.3">
      <c r="F61" s="6"/>
      <c r="G61" s="6"/>
      <c r="H61" s="6"/>
      <c r="I61" s="6"/>
    </row>
  </sheetData>
  <mergeCells count="3">
    <mergeCell ref="L5:O5"/>
    <mergeCell ref="L4:O4"/>
    <mergeCell ref="A2:B3"/>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0731D-9587-438B-8770-21BC0AF34AB9}">
  <sheetPr codeName="Feuil20">
    <tabColor rgb="FFFFC000"/>
  </sheetPr>
  <dimension ref="A1:I219"/>
  <sheetViews>
    <sheetView zoomScale="70" zoomScaleNormal="70" workbookViewId="0">
      <selection activeCell="F1" sqref="F1:F1048576"/>
    </sheetView>
  </sheetViews>
  <sheetFormatPr baseColWidth="10" defaultRowHeight="14.4" x14ac:dyDescent="0.3"/>
  <cols>
    <col min="1" max="1" width="35" customWidth="1"/>
    <col min="2" max="2" width="28.44140625" customWidth="1"/>
    <col min="3" max="3" width="22.33203125" bestFit="1" customWidth="1"/>
    <col min="4" max="4" width="62.6640625" style="101" customWidth="1"/>
    <col min="5" max="5" width="54.33203125" customWidth="1"/>
    <col min="6" max="6" width="33.5546875" customWidth="1"/>
  </cols>
  <sheetData>
    <row r="1" spans="1:9" x14ac:dyDescent="0.3">
      <c r="A1" s="422" t="s">
        <v>412</v>
      </c>
      <c r="B1" s="422"/>
      <c r="C1" s="423"/>
      <c r="D1" s="179" t="s">
        <v>6</v>
      </c>
      <c r="E1" s="1"/>
    </row>
    <row r="2" spans="1:9" ht="14.7" customHeight="1" x14ac:dyDescent="0.3">
      <c r="A2" s="422"/>
      <c r="B2" s="422"/>
      <c r="C2" s="423"/>
      <c r="D2" s="256">
        <v>512</v>
      </c>
      <c r="E2" s="85">
        <v>467</v>
      </c>
    </row>
    <row r="3" spans="1:9" ht="52.5" customHeight="1" x14ac:dyDescent="0.3">
      <c r="A3" s="422"/>
      <c r="B3" s="422"/>
      <c r="C3" s="423"/>
      <c r="D3" s="127" t="s">
        <v>667</v>
      </c>
      <c r="E3" s="87" t="s">
        <v>668</v>
      </c>
    </row>
    <row r="4" spans="1:9" ht="14.7" customHeight="1" x14ac:dyDescent="0.3">
      <c r="A4" s="258"/>
      <c r="C4" t="s">
        <v>221</v>
      </c>
      <c r="D4" s="300">
        <v>1</v>
      </c>
      <c r="E4" s="300" t="s">
        <v>222</v>
      </c>
    </row>
    <row r="5" spans="1:9" ht="244.2" customHeight="1" x14ac:dyDescent="0.3">
      <c r="A5" s="258" t="s">
        <v>225</v>
      </c>
      <c r="B5" s="424"/>
      <c r="C5" s="425"/>
      <c r="D5" s="209" t="s">
        <v>669</v>
      </c>
      <c r="E5" s="209" t="s">
        <v>670</v>
      </c>
      <c r="F5" s="145" t="s">
        <v>224</v>
      </c>
    </row>
    <row r="6" spans="1:9" x14ac:dyDescent="0.3">
      <c r="A6" s="258"/>
      <c r="D6" s="148" t="s">
        <v>212</v>
      </c>
      <c r="E6" s="148" t="s">
        <v>212</v>
      </c>
      <c r="G6" s="416" t="s">
        <v>214</v>
      </c>
      <c r="H6" s="416"/>
    </row>
    <row r="7" spans="1:9" x14ac:dyDescent="0.3">
      <c r="A7" s="103" t="s">
        <v>182</v>
      </c>
      <c r="B7" s="104"/>
      <c r="C7" s="105">
        <v>3</v>
      </c>
      <c r="D7" s="301" t="s">
        <v>132</v>
      </c>
      <c r="E7" s="301" t="s">
        <v>132</v>
      </c>
      <c r="G7" s="302" t="s">
        <v>132</v>
      </c>
      <c r="H7" s="302" t="s">
        <v>132</v>
      </c>
      <c r="I7" s="302" t="s">
        <v>132</v>
      </c>
    </row>
    <row r="8" spans="1:9" ht="43.2" x14ac:dyDescent="0.3">
      <c r="A8" s="103" t="s">
        <v>183</v>
      </c>
      <c r="B8" s="104" t="s">
        <v>89</v>
      </c>
      <c r="C8" s="105">
        <v>8</v>
      </c>
      <c r="D8" s="108" t="s">
        <v>217</v>
      </c>
      <c r="E8" s="108" t="s">
        <v>220</v>
      </c>
      <c r="G8" s="107" t="s">
        <v>65</v>
      </c>
      <c r="H8" s="107" t="s">
        <v>65</v>
      </c>
      <c r="I8" s="107" t="s">
        <v>65</v>
      </c>
    </row>
    <row r="9" spans="1:9" x14ac:dyDescent="0.3">
      <c r="A9" s="103" t="s">
        <v>184</v>
      </c>
      <c r="B9" s="104"/>
      <c r="C9" s="105">
        <v>2</v>
      </c>
      <c r="D9" s="122" t="s">
        <v>50</v>
      </c>
      <c r="E9" s="122" t="s">
        <v>50</v>
      </c>
      <c r="G9" s="111" t="s">
        <v>50</v>
      </c>
      <c r="H9" s="111" t="s">
        <v>50</v>
      </c>
      <c r="I9" s="111" t="s">
        <v>50</v>
      </c>
    </row>
    <row r="10" spans="1:9" x14ac:dyDescent="0.3">
      <c r="A10" s="103" t="s">
        <v>185</v>
      </c>
      <c r="B10" s="104" t="s">
        <v>49</v>
      </c>
      <c r="C10" s="105">
        <v>17</v>
      </c>
      <c r="D10" s="303" t="s">
        <v>215</v>
      </c>
      <c r="E10" s="122">
        <v>467190000</v>
      </c>
      <c r="G10" s="111">
        <v>512391000</v>
      </c>
      <c r="H10" s="111">
        <v>467190000</v>
      </c>
      <c r="I10" s="111">
        <v>467190000</v>
      </c>
    </row>
    <row r="11" spans="1:9" ht="28.8" x14ac:dyDescent="0.3">
      <c r="A11" s="103" t="s">
        <v>186</v>
      </c>
      <c r="B11" s="104" t="s">
        <v>46</v>
      </c>
      <c r="C11" s="105">
        <v>1</v>
      </c>
      <c r="D11" s="297" t="s">
        <v>204</v>
      </c>
      <c r="E11" s="122" t="s">
        <v>86</v>
      </c>
      <c r="G11" s="302"/>
      <c r="H11" s="111" t="s">
        <v>86</v>
      </c>
      <c r="I11" s="111" t="s">
        <v>86</v>
      </c>
    </row>
    <row r="12" spans="1:9" ht="28.8" x14ac:dyDescent="0.3">
      <c r="A12" s="103" t="s">
        <v>187</v>
      </c>
      <c r="B12" s="117"/>
      <c r="C12" s="105">
        <v>17</v>
      </c>
      <c r="D12" s="297" t="s">
        <v>206</v>
      </c>
      <c r="E12" s="294" t="s">
        <v>226</v>
      </c>
      <c r="G12" s="111"/>
      <c r="H12" s="111" t="s">
        <v>91</v>
      </c>
      <c r="I12" s="111" t="s">
        <v>92</v>
      </c>
    </row>
    <row r="13" spans="1:9" ht="40.200000000000003" x14ac:dyDescent="0.3">
      <c r="A13" s="103" t="s">
        <v>188</v>
      </c>
      <c r="B13" s="117"/>
      <c r="C13" s="105">
        <v>35</v>
      </c>
      <c r="D13" s="304" t="s">
        <v>216</v>
      </c>
      <c r="E13" s="304" t="s">
        <v>223</v>
      </c>
      <c r="G13" s="302" t="s">
        <v>90</v>
      </c>
      <c r="H13" s="302" t="s">
        <v>90</v>
      </c>
      <c r="I13" s="302" t="s">
        <v>90</v>
      </c>
    </row>
    <row r="14" spans="1:9" ht="72" x14ac:dyDescent="0.3">
      <c r="A14" s="103" t="s">
        <v>189</v>
      </c>
      <c r="B14" s="104" t="s">
        <v>117</v>
      </c>
      <c r="C14" s="105">
        <v>35</v>
      </c>
      <c r="D14" s="304" t="s">
        <v>671</v>
      </c>
      <c r="E14" s="304" t="s">
        <v>371</v>
      </c>
      <c r="G14" s="111" t="s">
        <v>672</v>
      </c>
      <c r="H14" s="111" t="s">
        <v>672</v>
      </c>
      <c r="I14" s="111" t="s">
        <v>672</v>
      </c>
    </row>
    <row r="15" spans="1:9" x14ac:dyDescent="0.3">
      <c r="A15" s="103" t="s">
        <v>190</v>
      </c>
      <c r="B15" s="104" t="s">
        <v>47</v>
      </c>
      <c r="C15" s="105">
        <v>3</v>
      </c>
      <c r="D15" s="297" t="s">
        <v>517</v>
      </c>
      <c r="E15" s="297" t="s">
        <v>205</v>
      </c>
      <c r="G15" s="111"/>
      <c r="H15" s="111"/>
      <c r="I15" s="111"/>
    </row>
    <row r="16" spans="1:9" x14ac:dyDescent="0.3">
      <c r="A16" s="103" t="s">
        <v>191</v>
      </c>
      <c r="B16" s="104" t="s">
        <v>48</v>
      </c>
      <c r="C16" s="105">
        <v>8</v>
      </c>
      <c r="D16" s="297" t="s">
        <v>207</v>
      </c>
      <c r="E16" s="297" t="s">
        <v>207</v>
      </c>
      <c r="G16" s="111"/>
      <c r="H16" s="111"/>
      <c r="I16" s="111"/>
    </row>
    <row r="17" spans="1:9" x14ac:dyDescent="0.3">
      <c r="A17" s="103" t="s">
        <v>192</v>
      </c>
      <c r="B17" s="117"/>
      <c r="C17" s="105">
        <v>1</v>
      </c>
      <c r="D17" s="297" t="s">
        <v>63</v>
      </c>
      <c r="E17" s="297" t="s">
        <v>52</v>
      </c>
      <c r="G17" s="302" t="s">
        <v>63</v>
      </c>
      <c r="H17" s="302" t="s">
        <v>52</v>
      </c>
      <c r="I17" s="302" t="s">
        <v>52</v>
      </c>
    </row>
    <row r="18" spans="1:9" ht="72" x14ac:dyDescent="0.3">
      <c r="A18" s="103" t="s">
        <v>193</v>
      </c>
      <c r="B18" s="113" t="s">
        <v>103</v>
      </c>
      <c r="C18" s="105">
        <v>20</v>
      </c>
      <c r="D18" s="296" t="s">
        <v>255</v>
      </c>
      <c r="E18" s="296" t="s">
        <v>254</v>
      </c>
      <c r="G18" s="305" t="s">
        <v>121</v>
      </c>
      <c r="H18" s="305" t="s">
        <v>218</v>
      </c>
      <c r="I18" s="305" t="s">
        <v>219</v>
      </c>
    </row>
    <row r="19" spans="1:9" x14ac:dyDescent="0.3">
      <c r="A19" s="103" t="s">
        <v>194</v>
      </c>
      <c r="B19" s="117"/>
      <c r="C19" s="105">
        <v>1</v>
      </c>
      <c r="D19" s="121" t="s">
        <v>53</v>
      </c>
      <c r="E19" s="121" t="s">
        <v>53</v>
      </c>
      <c r="G19" s="116" t="s">
        <v>53</v>
      </c>
      <c r="H19" s="116" t="s">
        <v>53</v>
      </c>
      <c r="I19" s="116" t="s">
        <v>53</v>
      </c>
    </row>
    <row r="20" spans="1:9" ht="66.599999999999994" x14ac:dyDescent="0.3">
      <c r="A20" s="103" t="s">
        <v>195</v>
      </c>
      <c r="B20" s="104" t="s">
        <v>104</v>
      </c>
      <c r="C20" s="105">
        <v>8</v>
      </c>
      <c r="D20" s="304" t="s">
        <v>263</v>
      </c>
      <c r="E20" s="304" t="s">
        <v>369</v>
      </c>
      <c r="G20" s="306" t="str">
        <f ca="1">TEXT(TODAY(),"aammjj")&amp;"01"</f>
        <v>21061601</v>
      </c>
      <c r="H20" s="306" t="str">
        <f ca="1">TEXT(TODAY(),"aammjj")&amp;"01"</f>
        <v>21061601</v>
      </c>
      <c r="I20" s="306" t="str">
        <f ca="1">TEXT(TODAY(),"aammjj")&amp;"01"</f>
        <v>21061601</v>
      </c>
    </row>
    <row r="21" spans="1:9" x14ac:dyDescent="0.3">
      <c r="A21" s="103" t="s">
        <v>196</v>
      </c>
      <c r="B21" s="117"/>
      <c r="C21" s="105">
        <v>3</v>
      </c>
      <c r="D21" s="297" t="s">
        <v>54</v>
      </c>
      <c r="E21" s="122" t="s">
        <v>54</v>
      </c>
      <c r="G21" s="111" t="s">
        <v>54</v>
      </c>
      <c r="H21" s="111" t="s">
        <v>54</v>
      </c>
      <c r="I21" s="111" t="s">
        <v>54</v>
      </c>
    </row>
    <row r="22" spans="1:9" x14ac:dyDescent="0.3">
      <c r="A22" s="103" t="s">
        <v>197</v>
      </c>
      <c r="B22" s="117"/>
      <c r="C22" s="105">
        <v>10</v>
      </c>
      <c r="D22" s="297" t="s">
        <v>208</v>
      </c>
      <c r="E22" s="297" t="s">
        <v>208</v>
      </c>
      <c r="G22" s="111"/>
      <c r="H22" s="111"/>
      <c r="I22" s="111"/>
    </row>
    <row r="23" spans="1:9" x14ac:dyDescent="0.3">
      <c r="A23" s="103" t="s">
        <v>198</v>
      </c>
      <c r="B23" s="117"/>
      <c r="C23" s="105">
        <v>3</v>
      </c>
      <c r="D23" s="122" t="s">
        <v>55</v>
      </c>
      <c r="E23" s="122" t="s">
        <v>55</v>
      </c>
      <c r="G23" s="111" t="s">
        <v>55</v>
      </c>
      <c r="H23" s="111" t="s">
        <v>55</v>
      </c>
      <c r="I23" s="111" t="s">
        <v>55</v>
      </c>
    </row>
    <row r="24" spans="1:9" x14ac:dyDescent="0.3">
      <c r="A24" s="103" t="s">
        <v>199</v>
      </c>
      <c r="B24" s="104" t="s">
        <v>48</v>
      </c>
      <c r="C24" s="105">
        <v>40</v>
      </c>
      <c r="D24" s="297" t="s">
        <v>209</v>
      </c>
      <c r="E24" s="297" t="s">
        <v>209</v>
      </c>
      <c r="G24" s="107"/>
      <c r="H24" s="107"/>
      <c r="I24" s="107"/>
    </row>
    <row r="25" spans="1:9" x14ac:dyDescent="0.3">
      <c r="A25" s="103" t="s">
        <v>200</v>
      </c>
      <c r="B25" s="117"/>
      <c r="C25" s="105">
        <v>3</v>
      </c>
      <c r="D25" s="123" t="s">
        <v>64</v>
      </c>
      <c r="E25" s="123" t="s">
        <v>64</v>
      </c>
      <c r="G25" s="107" t="s">
        <v>64</v>
      </c>
      <c r="H25" s="107" t="s">
        <v>64</v>
      </c>
      <c r="I25" s="107" t="s">
        <v>64</v>
      </c>
    </row>
    <row r="26" spans="1:9" x14ac:dyDescent="0.3">
      <c r="A26" s="103" t="s">
        <v>201</v>
      </c>
      <c r="B26" s="117"/>
      <c r="C26" s="105">
        <v>2</v>
      </c>
      <c r="D26" s="297" t="s">
        <v>499</v>
      </c>
      <c r="E26" s="297" t="s">
        <v>499</v>
      </c>
      <c r="G26" s="111" t="s">
        <v>56</v>
      </c>
      <c r="H26" s="111" t="s">
        <v>56</v>
      </c>
      <c r="I26" s="111" t="s">
        <v>56</v>
      </c>
    </row>
    <row r="27" spans="1:9" x14ac:dyDescent="0.3">
      <c r="A27" s="103" t="s">
        <v>202</v>
      </c>
      <c r="B27" s="117"/>
      <c r="C27" s="105">
        <v>2</v>
      </c>
      <c r="D27" s="297" t="s">
        <v>211</v>
      </c>
      <c r="E27" s="297" t="s">
        <v>211</v>
      </c>
      <c r="G27" s="111"/>
      <c r="H27" s="111"/>
      <c r="I27" s="111"/>
    </row>
    <row r="28" spans="1:9" ht="15" customHeight="1" x14ac:dyDescent="0.3">
      <c r="A28" s="103" t="s">
        <v>197</v>
      </c>
      <c r="B28" s="117"/>
      <c r="C28" s="105">
        <v>35</v>
      </c>
      <c r="D28" s="297" t="s">
        <v>210</v>
      </c>
      <c r="E28" s="297" t="s">
        <v>210</v>
      </c>
      <c r="G28" s="111"/>
      <c r="H28" s="111"/>
      <c r="I28" s="111"/>
    </row>
    <row r="29" spans="1:9" ht="15" customHeight="1" x14ac:dyDescent="0.3">
      <c r="A29" s="103" t="s">
        <v>706</v>
      </c>
      <c r="B29" s="117"/>
      <c r="C29" s="105">
        <v>173</v>
      </c>
      <c r="D29" s="118" t="s">
        <v>715</v>
      </c>
      <c r="E29" s="118" t="s">
        <v>715</v>
      </c>
      <c r="G29" s="24"/>
      <c r="H29" s="24"/>
      <c r="I29" s="24"/>
    </row>
    <row r="30" spans="1:9" ht="15" customHeight="1" x14ac:dyDescent="0.3">
      <c r="A30" s="103" t="s">
        <v>707</v>
      </c>
      <c r="B30" s="117"/>
      <c r="C30" s="105">
        <v>2</v>
      </c>
      <c r="D30" s="118" t="s">
        <v>211</v>
      </c>
      <c r="E30" s="118" t="s">
        <v>211</v>
      </c>
      <c r="G30" s="24"/>
      <c r="H30" s="24"/>
      <c r="I30" s="24"/>
    </row>
    <row r="31" spans="1:9" ht="15" customHeight="1" x14ac:dyDescent="0.3">
      <c r="A31" s="103" t="s">
        <v>708</v>
      </c>
      <c r="B31" s="117"/>
      <c r="C31" s="105">
        <v>15</v>
      </c>
      <c r="D31" s="118" t="s">
        <v>716</v>
      </c>
      <c r="E31" s="118" t="s">
        <v>716</v>
      </c>
      <c r="G31" s="24"/>
      <c r="H31" s="24"/>
      <c r="I31" s="24"/>
    </row>
    <row r="32" spans="1:9" ht="15" customHeight="1" x14ac:dyDescent="0.3">
      <c r="A32" s="103" t="s">
        <v>709</v>
      </c>
      <c r="B32" s="117"/>
      <c r="C32" s="105">
        <v>2</v>
      </c>
      <c r="D32" s="118" t="s">
        <v>211</v>
      </c>
      <c r="E32" s="118" t="s">
        <v>211</v>
      </c>
      <c r="G32" s="24"/>
      <c r="H32" s="24"/>
      <c r="I32" s="24"/>
    </row>
    <row r="33" spans="1:9" ht="15" customHeight="1" x14ac:dyDescent="0.3">
      <c r="A33" s="103" t="s">
        <v>710</v>
      </c>
      <c r="B33" s="117"/>
      <c r="C33" s="105">
        <v>15</v>
      </c>
      <c r="D33" s="118" t="s">
        <v>716</v>
      </c>
      <c r="E33" s="118" t="s">
        <v>716</v>
      </c>
      <c r="G33" s="24"/>
      <c r="H33" s="24"/>
      <c r="I33" s="24"/>
    </row>
    <row r="34" spans="1:9" ht="15" customHeight="1" x14ac:dyDescent="0.3">
      <c r="A34" s="103" t="s">
        <v>711</v>
      </c>
      <c r="B34" s="117"/>
      <c r="C34" s="105">
        <v>1</v>
      </c>
      <c r="D34" s="174" t="s">
        <v>204</v>
      </c>
      <c r="E34" s="174" t="s">
        <v>204</v>
      </c>
      <c r="G34" s="24"/>
      <c r="H34" s="24"/>
      <c r="I34" s="24"/>
    </row>
    <row r="35" spans="1:9" ht="15" customHeight="1" x14ac:dyDescent="0.3">
      <c r="A35" s="103" t="s">
        <v>712</v>
      </c>
      <c r="B35" s="117"/>
      <c r="C35" s="105">
        <v>16</v>
      </c>
      <c r="D35" s="174" t="s">
        <v>717</v>
      </c>
      <c r="E35" s="174" t="s">
        <v>717</v>
      </c>
      <c r="G35" s="24"/>
      <c r="H35" s="24"/>
      <c r="I35" s="24"/>
    </row>
    <row r="36" spans="1:9" ht="15" customHeight="1" x14ac:dyDescent="0.3">
      <c r="A36" s="103" t="s">
        <v>713</v>
      </c>
      <c r="B36" s="117"/>
      <c r="C36" s="105">
        <v>3</v>
      </c>
      <c r="D36" s="174" t="s">
        <v>719</v>
      </c>
      <c r="E36" s="174" t="s">
        <v>719</v>
      </c>
      <c r="G36" s="24"/>
      <c r="H36" s="24"/>
      <c r="I36" s="24"/>
    </row>
    <row r="37" spans="1:9" ht="15" customHeight="1" x14ac:dyDescent="0.3">
      <c r="A37" s="103" t="s">
        <v>714</v>
      </c>
      <c r="B37" s="117"/>
      <c r="C37" s="105">
        <v>14</v>
      </c>
      <c r="D37" s="174" t="s">
        <v>718</v>
      </c>
      <c r="E37" s="174" t="s">
        <v>718</v>
      </c>
      <c r="G37" s="24"/>
      <c r="H37" s="24"/>
      <c r="I37" s="24"/>
    </row>
    <row r="38" spans="1:9" x14ac:dyDescent="0.3">
      <c r="E38" s="101"/>
    </row>
    <row r="39" spans="1:9" x14ac:dyDescent="0.3">
      <c r="E39" s="101"/>
    </row>
    <row r="40" spans="1:9" ht="23.4" x14ac:dyDescent="0.45">
      <c r="D40" s="307" t="s">
        <v>314</v>
      </c>
      <c r="E40" s="307" t="s">
        <v>314</v>
      </c>
    </row>
    <row r="41" spans="1:9" ht="23.4" x14ac:dyDescent="0.45">
      <c r="C41" s="307" t="s">
        <v>221</v>
      </c>
      <c r="D41" s="308">
        <v>1</v>
      </c>
      <c r="E41" s="308" t="s">
        <v>53</v>
      </c>
    </row>
    <row r="42" spans="1:9" ht="43.2" x14ac:dyDescent="0.3">
      <c r="C42" t="s">
        <v>310</v>
      </c>
      <c r="D42" s="309" t="s">
        <v>673</v>
      </c>
      <c r="E42" s="309" t="s">
        <v>415</v>
      </c>
    </row>
    <row r="43" spans="1:9" ht="43.2" x14ac:dyDescent="0.3">
      <c r="C43" t="s">
        <v>311</v>
      </c>
      <c r="D43" s="310" t="s">
        <v>674</v>
      </c>
      <c r="E43" s="310" t="s">
        <v>675</v>
      </c>
    </row>
    <row r="44" spans="1:9" x14ac:dyDescent="0.3">
      <c r="C44" t="s">
        <v>312</v>
      </c>
      <c r="D44" s="309" t="s">
        <v>371</v>
      </c>
      <c r="E44" s="309" t="s">
        <v>371</v>
      </c>
    </row>
    <row r="45" spans="1:9" x14ac:dyDescent="0.3">
      <c r="C45" t="s">
        <v>313</v>
      </c>
      <c r="D45" s="177" t="s">
        <v>63</v>
      </c>
      <c r="E45" s="177" t="s">
        <v>52</v>
      </c>
    </row>
    <row r="46" spans="1:9" x14ac:dyDescent="0.3">
      <c r="C46" t="s">
        <v>12</v>
      </c>
      <c r="D46" s="311" t="s">
        <v>372</v>
      </c>
      <c r="E46" s="311" t="s">
        <v>372</v>
      </c>
    </row>
    <row r="47" spans="1:9" x14ac:dyDescent="0.3">
      <c r="C47" t="s">
        <v>315</v>
      </c>
      <c r="D47" s="178" t="s">
        <v>676</v>
      </c>
      <c r="E47" s="178" t="s">
        <v>676</v>
      </c>
    </row>
    <row r="48" spans="1:9" x14ac:dyDescent="0.3">
      <c r="D48"/>
    </row>
    <row r="49" spans="3:5" x14ac:dyDescent="0.3">
      <c r="D49"/>
    </row>
    <row r="50" spans="3:5" ht="23.4" x14ac:dyDescent="0.45">
      <c r="D50" s="312"/>
      <c r="E50" s="307" t="s">
        <v>316</v>
      </c>
    </row>
    <row r="51" spans="3:5" ht="23.4" x14ac:dyDescent="0.45">
      <c r="C51" s="307" t="s">
        <v>221</v>
      </c>
      <c r="D51" s="312"/>
      <c r="E51" s="307" t="s">
        <v>53</v>
      </c>
    </row>
    <row r="52" spans="3:5" x14ac:dyDescent="0.3">
      <c r="C52" t="s">
        <v>317</v>
      </c>
      <c r="D52" s="313"/>
      <c r="E52" s="309" t="s">
        <v>677</v>
      </c>
    </row>
    <row r="53" spans="3:5" ht="28.8" x14ac:dyDescent="0.3">
      <c r="C53" t="s">
        <v>318</v>
      </c>
      <c r="D53" s="310"/>
      <c r="E53" s="314" t="s">
        <v>678</v>
      </c>
    </row>
    <row r="54" spans="3:5" x14ac:dyDescent="0.3">
      <c r="C54" t="s">
        <v>310</v>
      </c>
      <c r="D54" s="313"/>
      <c r="E54" s="309" t="s">
        <v>387</v>
      </c>
    </row>
    <row r="55" spans="3:5" x14ac:dyDescent="0.3">
      <c r="C55" t="s">
        <v>311</v>
      </c>
      <c r="D55" s="310"/>
      <c r="E55" s="310" t="s">
        <v>386</v>
      </c>
    </row>
    <row r="56" spans="3:5" x14ac:dyDescent="0.3">
      <c r="C56" t="s">
        <v>319</v>
      </c>
      <c r="D56" s="313"/>
      <c r="E56" s="309" t="s">
        <v>371</v>
      </c>
    </row>
    <row r="57" spans="3:5" x14ac:dyDescent="0.3">
      <c r="C57" t="s">
        <v>313</v>
      </c>
      <c r="D57" s="177"/>
      <c r="E57" s="177" t="s">
        <v>52</v>
      </c>
    </row>
    <row r="58" spans="3:5" x14ac:dyDescent="0.3">
      <c r="C58" t="s">
        <v>12</v>
      </c>
      <c r="D58" s="315"/>
      <c r="E58" s="311" t="s">
        <v>361</v>
      </c>
    </row>
    <row r="59" spans="3:5" x14ac:dyDescent="0.3">
      <c r="C59" t="s">
        <v>320</v>
      </c>
      <c r="D59" s="177"/>
      <c r="E59" s="178" t="s">
        <v>676</v>
      </c>
    </row>
    <row r="60" spans="3:5" x14ac:dyDescent="0.3">
      <c r="C60" t="s">
        <v>321</v>
      </c>
      <c r="D60" s="177"/>
      <c r="E60" s="316" t="s">
        <v>329</v>
      </c>
    </row>
    <row r="61" spans="3:5" x14ac:dyDescent="0.3">
      <c r="E61" s="101"/>
    </row>
    <row r="62" spans="3:5" x14ac:dyDescent="0.3">
      <c r="E62" s="101"/>
    </row>
    <row r="63" spans="3:5" x14ac:dyDescent="0.3">
      <c r="E63" s="101"/>
    </row>
    <row r="64" spans="3:5" x14ac:dyDescent="0.3">
      <c r="E64" s="101"/>
    </row>
    <row r="65" spans="5:5" x14ac:dyDescent="0.3">
      <c r="E65" s="101"/>
    </row>
    <row r="66" spans="5:5" x14ac:dyDescent="0.3">
      <c r="E66" s="101"/>
    </row>
    <row r="67" spans="5:5" x14ac:dyDescent="0.3">
      <c r="E67" s="101"/>
    </row>
    <row r="68" spans="5:5" x14ac:dyDescent="0.3">
      <c r="E68" s="101"/>
    </row>
    <row r="69" spans="5:5" x14ac:dyDescent="0.3">
      <c r="E69" s="101"/>
    </row>
    <row r="70" spans="5:5" x14ac:dyDescent="0.3">
      <c r="E70" s="101"/>
    </row>
    <row r="71" spans="5:5" x14ac:dyDescent="0.3">
      <c r="E71" s="101"/>
    </row>
    <row r="72" spans="5:5" x14ac:dyDescent="0.3">
      <c r="E72" s="101"/>
    </row>
    <row r="73" spans="5:5" x14ac:dyDescent="0.3">
      <c r="E73" s="101"/>
    </row>
    <row r="74" spans="5:5" x14ac:dyDescent="0.3">
      <c r="E74" s="101"/>
    </row>
    <row r="75" spans="5:5" x14ac:dyDescent="0.3">
      <c r="E75" s="101"/>
    </row>
    <row r="76" spans="5:5" x14ac:dyDescent="0.3">
      <c r="E76" s="101"/>
    </row>
    <row r="77" spans="5:5" x14ac:dyDescent="0.3">
      <c r="E77" s="101"/>
    </row>
    <row r="78" spans="5:5" x14ac:dyDescent="0.3">
      <c r="E78" s="101"/>
    </row>
    <row r="79" spans="5:5" x14ac:dyDescent="0.3">
      <c r="E79" s="101"/>
    </row>
    <row r="80" spans="5:5" x14ac:dyDescent="0.3">
      <c r="E80" s="101"/>
    </row>
    <row r="81" spans="5:5" x14ac:dyDescent="0.3">
      <c r="E81" s="101"/>
    </row>
    <row r="82" spans="5:5" x14ac:dyDescent="0.3">
      <c r="E82" s="101"/>
    </row>
    <row r="83" spans="5:5" x14ac:dyDescent="0.3">
      <c r="E83" s="101"/>
    </row>
    <row r="84" spans="5:5" x14ac:dyDescent="0.3">
      <c r="E84" s="101"/>
    </row>
    <row r="85" spans="5:5" x14ac:dyDescent="0.3">
      <c r="E85" s="101"/>
    </row>
    <row r="86" spans="5:5" x14ac:dyDescent="0.3">
      <c r="E86" s="101"/>
    </row>
    <row r="87" spans="5:5" x14ac:dyDescent="0.3">
      <c r="E87" s="101"/>
    </row>
    <row r="88" spans="5:5" x14ac:dyDescent="0.3">
      <c r="E88" s="101"/>
    </row>
    <row r="89" spans="5:5" x14ac:dyDescent="0.3">
      <c r="E89" s="101"/>
    </row>
    <row r="90" spans="5:5" x14ac:dyDescent="0.3">
      <c r="E90" s="101"/>
    </row>
    <row r="91" spans="5:5" x14ac:dyDescent="0.3">
      <c r="E91" s="101"/>
    </row>
    <row r="92" spans="5:5" x14ac:dyDescent="0.3">
      <c r="E92" s="101"/>
    </row>
    <row r="93" spans="5:5" x14ac:dyDescent="0.3">
      <c r="E93" s="101"/>
    </row>
    <row r="94" spans="5:5" x14ac:dyDescent="0.3">
      <c r="E94" s="101"/>
    </row>
    <row r="95" spans="5:5" x14ac:dyDescent="0.3">
      <c r="E95" s="101"/>
    </row>
    <row r="96" spans="5:5" x14ac:dyDescent="0.3">
      <c r="E96" s="101"/>
    </row>
    <row r="97" spans="5:5" x14ac:dyDescent="0.3">
      <c r="E97" s="101"/>
    </row>
    <row r="98" spans="5:5" x14ac:dyDescent="0.3">
      <c r="E98" s="101"/>
    </row>
    <row r="99" spans="5:5" x14ac:dyDescent="0.3">
      <c r="E99" s="101"/>
    </row>
    <row r="100" spans="5:5" x14ac:dyDescent="0.3">
      <c r="E100" s="101"/>
    </row>
    <row r="101" spans="5:5" x14ac:dyDescent="0.3">
      <c r="E101" s="101"/>
    </row>
    <row r="102" spans="5:5" x14ac:dyDescent="0.3">
      <c r="E102" s="101"/>
    </row>
    <row r="103" spans="5:5" x14ac:dyDescent="0.3">
      <c r="E103" s="101"/>
    </row>
    <row r="104" spans="5:5" x14ac:dyDescent="0.3">
      <c r="E104" s="101"/>
    </row>
    <row r="105" spans="5:5" x14ac:dyDescent="0.3">
      <c r="E105" s="101"/>
    </row>
    <row r="106" spans="5:5" x14ac:dyDescent="0.3">
      <c r="E106" s="101"/>
    </row>
    <row r="107" spans="5:5" x14ac:dyDescent="0.3">
      <c r="E107" s="101"/>
    </row>
    <row r="108" spans="5:5" x14ac:dyDescent="0.3">
      <c r="E108" s="101"/>
    </row>
    <row r="109" spans="5:5" x14ac:dyDescent="0.3">
      <c r="E109" s="101"/>
    </row>
    <row r="110" spans="5:5" x14ac:dyDescent="0.3">
      <c r="E110" s="101"/>
    </row>
    <row r="111" spans="5:5" x14ac:dyDescent="0.3">
      <c r="E111" s="101"/>
    </row>
    <row r="112" spans="5:5" x14ac:dyDescent="0.3">
      <c r="E112" s="101"/>
    </row>
    <row r="113" spans="5:5" x14ac:dyDescent="0.3">
      <c r="E113" s="101"/>
    </row>
    <row r="114" spans="5:5" x14ac:dyDescent="0.3">
      <c r="E114" s="101"/>
    </row>
    <row r="115" spans="5:5" x14ac:dyDescent="0.3">
      <c r="E115" s="101"/>
    </row>
    <row r="116" spans="5:5" x14ac:dyDescent="0.3">
      <c r="E116" s="101"/>
    </row>
    <row r="117" spans="5:5" x14ac:dyDescent="0.3">
      <c r="E117" s="101"/>
    </row>
    <row r="118" spans="5:5" x14ac:dyDescent="0.3">
      <c r="E118" s="101"/>
    </row>
    <row r="119" spans="5:5" x14ac:dyDescent="0.3">
      <c r="E119" s="101"/>
    </row>
    <row r="120" spans="5:5" x14ac:dyDescent="0.3">
      <c r="E120" s="101"/>
    </row>
    <row r="121" spans="5:5" x14ac:dyDescent="0.3">
      <c r="E121" s="101"/>
    </row>
    <row r="122" spans="5:5" x14ac:dyDescent="0.3">
      <c r="E122" s="101"/>
    </row>
    <row r="123" spans="5:5" x14ac:dyDescent="0.3">
      <c r="E123" s="101"/>
    </row>
    <row r="124" spans="5:5" x14ac:dyDescent="0.3">
      <c r="E124" s="101"/>
    </row>
    <row r="125" spans="5:5" x14ac:dyDescent="0.3">
      <c r="E125" s="101"/>
    </row>
    <row r="126" spans="5:5" x14ac:dyDescent="0.3">
      <c r="E126" s="101"/>
    </row>
    <row r="127" spans="5:5" x14ac:dyDescent="0.3">
      <c r="E127" s="101"/>
    </row>
    <row r="128" spans="5:5" x14ac:dyDescent="0.3">
      <c r="E128" s="101"/>
    </row>
    <row r="129" spans="5:5" x14ac:dyDescent="0.3">
      <c r="E129" s="101"/>
    </row>
    <row r="130" spans="5:5" x14ac:dyDescent="0.3">
      <c r="E130" s="101"/>
    </row>
    <row r="131" spans="5:5" x14ac:dyDescent="0.3">
      <c r="E131" s="101"/>
    </row>
    <row r="132" spans="5:5" x14ac:dyDescent="0.3">
      <c r="E132" s="101"/>
    </row>
    <row r="133" spans="5:5" x14ac:dyDescent="0.3">
      <c r="E133" s="101"/>
    </row>
    <row r="134" spans="5:5" x14ac:dyDescent="0.3">
      <c r="E134" s="101"/>
    </row>
    <row r="135" spans="5:5" x14ac:dyDescent="0.3">
      <c r="E135" s="101"/>
    </row>
    <row r="136" spans="5:5" x14ac:dyDescent="0.3">
      <c r="E136" s="101"/>
    </row>
    <row r="137" spans="5:5" x14ac:dyDescent="0.3">
      <c r="E137" s="101"/>
    </row>
    <row r="138" spans="5:5" x14ac:dyDescent="0.3">
      <c r="E138" s="101"/>
    </row>
    <row r="139" spans="5:5" x14ac:dyDescent="0.3">
      <c r="E139" s="101"/>
    </row>
    <row r="140" spans="5:5" x14ac:dyDescent="0.3">
      <c r="E140" s="101"/>
    </row>
    <row r="141" spans="5:5" x14ac:dyDescent="0.3">
      <c r="E141" s="101"/>
    </row>
    <row r="142" spans="5:5" x14ac:dyDescent="0.3">
      <c r="E142" s="101"/>
    </row>
    <row r="143" spans="5:5" x14ac:dyDescent="0.3">
      <c r="E143" s="101"/>
    </row>
    <row r="144" spans="5:5" x14ac:dyDescent="0.3">
      <c r="E144" s="101"/>
    </row>
    <row r="145" spans="5:5" x14ac:dyDescent="0.3">
      <c r="E145" s="101"/>
    </row>
    <row r="146" spans="5:5" x14ac:dyDescent="0.3">
      <c r="E146" s="101"/>
    </row>
    <row r="147" spans="5:5" x14ac:dyDescent="0.3">
      <c r="E147" s="101"/>
    </row>
    <row r="148" spans="5:5" x14ac:dyDescent="0.3">
      <c r="E148" s="101"/>
    </row>
    <row r="149" spans="5:5" x14ac:dyDescent="0.3">
      <c r="E149" s="101"/>
    </row>
    <row r="150" spans="5:5" x14ac:dyDescent="0.3">
      <c r="E150" s="101"/>
    </row>
    <row r="151" spans="5:5" x14ac:dyDescent="0.3">
      <c r="E151" s="101"/>
    </row>
    <row r="152" spans="5:5" x14ac:dyDescent="0.3">
      <c r="E152" s="101"/>
    </row>
    <row r="153" spans="5:5" x14ac:dyDescent="0.3">
      <c r="E153" s="101"/>
    </row>
    <row r="154" spans="5:5" x14ac:dyDescent="0.3">
      <c r="E154" s="101"/>
    </row>
    <row r="155" spans="5:5" x14ac:dyDescent="0.3">
      <c r="E155" s="101"/>
    </row>
    <row r="156" spans="5:5" x14ac:dyDescent="0.3">
      <c r="E156" s="101"/>
    </row>
    <row r="157" spans="5:5" x14ac:dyDescent="0.3">
      <c r="E157" s="101"/>
    </row>
    <row r="158" spans="5:5" x14ac:dyDescent="0.3">
      <c r="E158" s="101"/>
    </row>
    <row r="159" spans="5:5" x14ac:dyDescent="0.3">
      <c r="E159" s="101"/>
    </row>
    <row r="160" spans="5:5" x14ac:dyDescent="0.3">
      <c r="E160" s="101"/>
    </row>
    <row r="161" spans="5:5" x14ac:dyDescent="0.3">
      <c r="E161" s="101"/>
    </row>
    <row r="162" spans="5:5" x14ac:dyDescent="0.3">
      <c r="E162" s="101"/>
    </row>
    <row r="163" spans="5:5" x14ac:dyDescent="0.3">
      <c r="E163" s="101"/>
    </row>
    <row r="164" spans="5:5" x14ac:dyDescent="0.3">
      <c r="E164" s="101"/>
    </row>
    <row r="165" spans="5:5" x14ac:dyDescent="0.3">
      <c r="E165" s="101"/>
    </row>
    <row r="166" spans="5:5" x14ac:dyDescent="0.3">
      <c r="E166" s="101"/>
    </row>
    <row r="167" spans="5:5" x14ac:dyDescent="0.3">
      <c r="E167" s="101"/>
    </row>
    <row r="168" spans="5:5" x14ac:dyDescent="0.3">
      <c r="E168" s="101"/>
    </row>
    <row r="169" spans="5:5" x14ac:dyDescent="0.3">
      <c r="E169" s="101"/>
    </row>
    <row r="170" spans="5:5" x14ac:dyDescent="0.3">
      <c r="E170" s="101"/>
    </row>
    <row r="171" spans="5:5" x14ac:dyDescent="0.3">
      <c r="E171" s="101"/>
    </row>
    <row r="172" spans="5:5" x14ac:dyDescent="0.3">
      <c r="E172" s="101"/>
    </row>
    <row r="173" spans="5:5" x14ac:dyDescent="0.3">
      <c r="E173" s="101"/>
    </row>
    <row r="174" spans="5:5" x14ac:dyDescent="0.3">
      <c r="E174" s="101"/>
    </row>
    <row r="175" spans="5:5" x14ac:dyDescent="0.3">
      <c r="E175" s="101"/>
    </row>
    <row r="176" spans="5:5" x14ac:dyDescent="0.3">
      <c r="E176" s="101"/>
    </row>
    <row r="177" spans="5:5" x14ac:dyDescent="0.3">
      <c r="E177" s="101"/>
    </row>
    <row r="178" spans="5:5" x14ac:dyDescent="0.3">
      <c r="E178" s="101"/>
    </row>
    <row r="179" spans="5:5" x14ac:dyDescent="0.3">
      <c r="E179" s="101"/>
    </row>
    <row r="180" spans="5:5" x14ac:dyDescent="0.3">
      <c r="E180" s="101"/>
    </row>
    <row r="181" spans="5:5" x14ac:dyDescent="0.3">
      <c r="E181" s="101"/>
    </row>
    <row r="182" spans="5:5" x14ac:dyDescent="0.3">
      <c r="E182" s="101"/>
    </row>
    <row r="183" spans="5:5" x14ac:dyDescent="0.3">
      <c r="E183" s="101"/>
    </row>
    <row r="184" spans="5:5" x14ac:dyDescent="0.3">
      <c r="E184" s="101"/>
    </row>
    <row r="185" spans="5:5" x14ac:dyDescent="0.3">
      <c r="E185" s="101"/>
    </row>
    <row r="186" spans="5:5" x14ac:dyDescent="0.3">
      <c r="E186" s="101"/>
    </row>
    <row r="187" spans="5:5" x14ac:dyDescent="0.3">
      <c r="E187" s="101"/>
    </row>
    <row r="188" spans="5:5" x14ac:dyDescent="0.3">
      <c r="E188" s="101"/>
    </row>
    <row r="189" spans="5:5" x14ac:dyDescent="0.3">
      <c r="E189" s="101"/>
    </row>
    <row r="190" spans="5:5" x14ac:dyDescent="0.3">
      <c r="E190" s="101"/>
    </row>
    <row r="191" spans="5:5" x14ac:dyDescent="0.3">
      <c r="E191" s="101"/>
    </row>
    <row r="192" spans="5:5" x14ac:dyDescent="0.3">
      <c r="E192" s="101"/>
    </row>
    <row r="193" spans="5:5" x14ac:dyDescent="0.3">
      <c r="E193" s="101"/>
    </row>
    <row r="194" spans="5:5" x14ac:dyDescent="0.3">
      <c r="E194" s="101"/>
    </row>
    <row r="195" spans="5:5" x14ac:dyDescent="0.3">
      <c r="E195" s="101"/>
    </row>
    <row r="196" spans="5:5" x14ac:dyDescent="0.3">
      <c r="E196" s="101"/>
    </row>
    <row r="197" spans="5:5" x14ac:dyDescent="0.3">
      <c r="E197" s="101"/>
    </row>
    <row r="198" spans="5:5" x14ac:dyDescent="0.3">
      <c r="E198" s="101"/>
    </row>
    <row r="199" spans="5:5" x14ac:dyDescent="0.3">
      <c r="E199" s="101"/>
    </row>
    <row r="200" spans="5:5" x14ac:dyDescent="0.3">
      <c r="E200" s="101"/>
    </row>
    <row r="201" spans="5:5" x14ac:dyDescent="0.3">
      <c r="E201" s="101"/>
    </row>
    <row r="202" spans="5:5" x14ac:dyDescent="0.3">
      <c r="E202" s="101"/>
    </row>
    <row r="203" spans="5:5" x14ac:dyDescent="0.3">
      <c r="E203" s="101"/>
    </row>
    <row r="204" spans="5:5" x14ac:dyDescent="0.3">
      <c r="E204" s="101"/>
    </row>
    <row r="205" spans="5:5" x14ac:dyDescent="0.3">
      <c r="E205" s="101"/>
    </row>
    <row r="206" spans="5:5" x14ac:dyDescent="0.3">
      <c r="E206" s="101"/>
    </row>
    <row r="207" spans="5:5" x14ac:dyDescent="0.3">
      <c r="E207" s="101"/>
    </row>
    <row r="208" spans="5:5" x14ac:dyDescent="0.3">
      <c r="E208" s="101"/>
    </row>
    <row r="209" spans="5:5" x14ac:dyDescent="0.3">
      <c r="E209" s="101"/>
    </row>
    <row r="210" spans="5:5" x14ac:dyDescent="0.3">
      <c r="E210" s="101"/>
    </row>
    <row r="211" spans="5:5" x14ac:dyDescent="0.3">
      <c r="E211" s="101"/>
    </row>
    <row r="212" spans="5:5" x14ac:dyDescent="0.3">
      <c r="E212" s="101"/>
    </row>
    <row r="213" spans="5:5" x14ac:dyDescent="0.3">
      <c r="E213" s="101"/>
    </row>
    <row r="214" spans="5:5" x14ac:dyDescent="0.3">
      <c r="E214" s="101"/>
    </row>
    <row r="215" spans="5:5" x14ac:dyDescent="0.3">
      <c r="E215" s="101"/>
    </row>
    <row r="216" spans="5:5" x14ac:dyDescent="0.3">
      <c r="E216" s="101"/>
    </row>
    <row r="217" spans="5:5" x14ac:dyDescent="0.3">
      <c r="E217" s="101"/>
    </row>
    <row r="218" spans="5:5" x14ac:dyDescent="0.3">
      <c r="E218" s="101"/>
    </row>
    <row r="219" spans="5:5" x14ac:dyDescent="0.3">
      <c r="E219" s="101"/>
    </row>
  </sheetData>
  <mergeCells count="3">
    <mergeCell ref="A1:C3"/>
    <mergeCell ref="B5:C5"/>
    <mergeCell ref="G6:H6"/>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46839-28BF-4185-87C3-86E2F261D550}">
  <sheetPr>
    <tabColor rgb="FFFF0000"/>
  </sheetPr>
  <dimension ref="A1:F219"/>
  <sheetViews>
    <sheetView topLeftCell="A6" zoomScale="70" zoomScaleNormal="70" workbookViewId="0">
      <selection activeCell="D14" sqref="D14"/>
    </sheetView>
  </sheetViews>
  <sheetFormatPr baseColWidth="10" defaultRowHeight="14.4" x14ac:dyDescent="0.3"/>
  <cols>
    <col min="1" max="1" width="35" customWidth="1"/>
    <col min="2" max="2" width="28.44140625" customWidth="1"/>
    <col min="3" max="3" width="16.33203125" customWidth="1"/>
    <col min="4" max="4" width="67" style="101" customWidth="1"/>
    <col min="5" max="5" width="66.6640625" customWidth="1"/>
    <col min="6" max="6" width="35.5546875" bestFit="1" customWidth="1"/>
  </cols>
  <sheetData>
    <row r="1" spans="1:6" ht="51.75" customHeight="1" x14ac:dyDescent="0.3">
      <c r="A1" s="189" t="s">
        <v>409</v>
      </c>
      <c r="C1" s="101"/>
      <c r="D1" s="169" t="s">
        <v>308</v>
      </c>
      <c r="E1" s="169" t="s">
        <v>308</v>
      </c>
      <c r="F1" s="146" t="s">
        <v>257</v>
      </c>
    </row>
    <row r="2" spans="1:6" x14ac:dyDescent="0.3">
      <c r="A2" s="407"/>
      <c r="C2" s="101"/>
      <c r="D2" s="256">
        <v>467</v>
      </c>
      <c r="E2" s="257">
        <v>467</v>
      </c>
    </row>
    <row r="3" spans="1:6" ht="14.25" customHeight="1" x14ac:dyDescent="0.3">
      <c r="A3" s="407"/>
      <c r="C3" s="101"/>
      <c r="D3" s="127" t="s">
        <v>989</v>
      </c>
      <c r="E3" s="128" t="s">
        <v>988</v>
      </c>
    </row>
    <row r="4" spans="1:6" ht="14.25" customHeight="1" x14ac:dyDescent="0.3">
      <c r="A4" s="407"/>
      <c r="C4" s="24" t="s">
        <v>221</v>
      </c>
      <c r="D4" s="129">
        <v>1</v>
      </c>
      <c r="E4" s="129" t="s">
        <v>222</v>
      </c>
      <c r="F4" t="s">
        <v>257</v>
      </c>
    </row>
    <row r="5" spans="1:6" ht="408.6" customHeight="1" x14ac:dyDescent="0.3">
      <c r="A5" s="407" t="s">
        <v>251</v>
      </c>
      <c r="B5" s="96"/>
      <c r="C5" s="172"/>
      <c r="D5" s="132" t="s">
        <v>987</v>
      </c>
      <c r="E5" s="132" t="s">
        <v>986</v>
      </c>
      <c r="F5" s="94" t="s">
        <v>990</v>
      </c>
    </row>
    <row r="6" spans="1:6" x14ac:dyDescent="0.3">
      <c r="A6" s="407"/>
      <c r="D6" s="148" t="s">
        <v>212</v>
      </c>
      <c r="E6" s="148" t="s">
        <v>212</v>
      </c>
    </row>
    <row r="7" spans="1:6" x14ac:dyDescent="0.3">
      <c r="A7" s="103" t="s">
        <v>182</v>
      </c>
      <c r="B7" s="104"/>
      <c r="C7" s="105">
        <v>3</v>
      </c>
      <c r="D7" s="171" t="s">
        <v>67</v>
      </c>
      <c r="E7" s="147" t="s">
        <v>67</v>
      </c>
      <c r="F7" s="106"/>
    </row>
    <row r="8" spans="1:6" ht="43.2" x14ac:dyDescent="0.3">
      <c r="A8" s="103" t="s">
        <v>183</v>
      </c>
      <c r="B8" s="104" t="s">
        <v>89</v>
      </c>
      <c r="C8" s="105">
        <v>8</v>
      </c>
      <c r="D8" s="108" t="s">
        <v>220</v>
      </c>
      <c r="E8" s="108" t="s">
        <v>220</v>
      </c>
      <c r="F8" s="107"/>
    </row>
    <row r="9" spans="1:6" x14ac:dyDescent="0.3">
      <c r="A9" s="103" t="s">
        <v>184</v>
      </c>
      <c r="B9" s="104"/>
      <c r="C9" s="105">
        <v>2</v>
      </c>
      <c r="D9" s="119" t="s">
        <v>50</v>
      </c>
      <c r="E9" s="119" t="s">
        <v>50</v>
      </c>
      <c r="F9" s="109"/>
    </row>
    <row r="10" spans="1:6" x14ac:dyDescent="0.3">
      <c r="A10" s="103" t="s">
        <v>185</v>
      </c>
      <c r="B10" s="104" t="s">
        <v>49</v>
      </c>
      <c r="C10" s="105">
        <v>17</v>
      </c>
      <c r="D10" s="119" t="s">
        <v>301</v>
      </c>
      <c r="E10" s="119" t="s">
        <v>301</v>
      </c>
      <c r="F10" s="109"/>
    </row>
    <row r="11" spans="1:6" ht="28.8" x14ac:dyDescent="0.3">
      <c r="A11" s="103" t="s">
        <v>186</v>
      </c>
      <c r="B11" s="104" t="s">
        <v>46</v>
      </c>
      <c r="C11" s="105">
        <v>1</v>
      </c>
      <c r="D11" s="122" t="s">
        <v>86</v>
      </c>
      <c r="E11" s="122" t="s">
        <v>86</v>
      </c>
      <c r="F11" s="106"/>
    </row>
    <row r="12" spans="1:6" ht="28.8" x14ac:dyDescent="0.3">
      <c r="A12" s="103" t="s">
        <v>187</v>
      </c>
      <c r="B12" s="117"/>
      <c r="C12" s="105">
        <v>17</v>
      </c>
      <c r="D12" s="110" t="s">
        <v>226</v>
      </c>
      <c r="E12" s="110" t="s">
        <v>226</v>
      </c>
      <c r="F12" s="109"/>
    </row>
    <row r="13" spans="1:6" ht="45" customHeight="1" x14ac:dyDescent="0.3">
      <c r="A13" s="103" t="s">
        <v>188</v>
      </c>
      <c r="B13" s="117"/>
      <c r="C13" s="105">
        <v>35</v>
      </c>
      <c r="D13" s="168" t="s">
        <v>770</v>
      </c>
      <c r="E13" s="168" t="s">
        <v>770</v>
      </c>
      <c r="F13" s="106"/>
    </row>
    <row r="14" spans="1:6" ht="72" x14ac:dyDescent="0.3">
      <c r="A14" s="103" t="s">
        <v>189</v>
      </c>
      <c r="B14" s="104" t="s">
        <v>117</v>
      </c>
      <c r="C14" s="105">
        <v>35</v>
      </c>
      <c r="D14" s="168" t="s">
        <v>998</v>
      </c>
      <c r="E14" s="168" t="s">
        <v>998</v>
      </c>
      <c r="F14" s="111"/>
    </row>
    <row r="15" spans="1:6" x14ac:dyDescent="0.3">
      <c r="A15" s="103" t="s">
        <v>190</v>
      </c>
      <c r="B15" s="104" t="s">
        <v>47</v>
      </c>
      <c r="C15" s="105">
        <v>3</v>
      </c>
      <c r="D15" s="118" t="s">
        <v>205</v>
      </c>
      <c r="E15" s="118" t="s">
        <v>205</v>
      </c>
      <c r="F15" s="111"/>
    </row>
    <row r="16" spans="1:6" x14ac:dyDescent="0.3">
      <c r="A16" s="103" t="s">
        <v>191</v>
      </c>
      <c r="B16" s="104" t="s">
        <v>48</v>
      </c>
      <c r="C16" s="105">
        <v>8</v>
      </c>
      <c r="D16" s="118" t="s">
        <v>207</v>
      </c>
      <c r="E16" s="118" t="s">
        <v>207</v>
      </c>
      <c r="F16" s="111"/>
    </row>
    <row r="17" spans="1:6" ht="81.599999999999994" customHeight="1" x14ac:dyDescent="0.3">
      <c r="A17" s="103" t="s">
        <v>192</v>
      </c>
      <c r="B17" s="117"/>
      <c r="C17" s="105">
        <v>1</v>
      </c>
      <c r="D17" s="408" t="s">
        <v>63</v>
      </c>
      <c r="E17" s="408" t="s">
        <v>52</v>
      </c>
      <c r="F17" s="106"/>
    </row>
    <row r="18" spans="1:6" ht="78" customHeight="1" x14ac:dyDescent="0.3">
      <c r="A18" s="103" t="s">
        <v>193</v>
      </c>
      <c r="B18" s="113" t="s">
        <v>103</v>
      </c>
      <c r="C18" s="105">
        <v>20</v>
      </c>
      <c r="D18" s="115" t="s">
        <v>254</v>
      </c>
      <c r="E18" s="115" t="s">
        <v>254</v>
      </c>
      <c r="F18" s="114"/>
    </row>
    <row r="19" spans="1:6" x14ac:dyDescent="0.3">
      <c r="A19" s="103" t="s">
        <v>194</v>
      </c>
      <c r="B19" s="117"/>
      <c r="C19" s="105">
        <v>1</v>
      </c>
      <c r="D19" s="121" t="s">
        <v>53</v>
      </c>
      <c r="E19" s="121" t="s">
        <v>53</v>
      </c>
      <c r="F19" s="116"/>
    </row>
    <row r="20" spans="1:6" ht="62.25" customHeight="1" x14ac:dyDescent="0.3">
      <c r="A20" s="103" t="s">
        <v>195</v>
      </c>
      <c r="B20" s="104" t="s">
        <v>104</v>
      </c>
      <c r="C20" s="105">
        <v>8</v>
      </c>
      <c r="D20" s="112" t="s">
        <v>980</v>
      </c>
      <c r="E20" s="112" t="s">
        <v>980</v>
      </c>
      <c r="F20" s="126"/>
    </row>
    <row r="21" spans="1:6" x14ac:dyDescent="0.3">
      <c r="A21" s="103" t="s">
        <v>196</v>
      </c>
      <c r="B21" s="117"/>
      <c r="C21" s="105">
        <v>3</v>
      </c>
      <c r="D21" s="122" t="s">
        <v>54</v>
      </c>
      <c r="E21" s="122" t="s">
        <v>54</v>
      </c>
      <c r="F21" s="111"/>
    </row>
    <row r="22" spans="1:6" x14ac:dyDescent="0.3">
      <c r="A22" s="103" t="s">
        <v>197</v>
      </c>
      <c r="B22" s="117"/>
      <c r="C22" s="105">
        <v>10</v>
      </c>
      <c r="D22" s="118" t="s">
        <v>208</v>
      </c>
      <c r="E22" s="118" t="s">
        <v>208</v>
      </c>
      <c r="F22" s="111"/>
    </row>
    <row r="23" spans="1:6" x14ac:dyDescent="0.3">
      <c r="A23" s="103" t="s">
        <v>198</v>
      </c>
      <c r="B23" s="117"/>
      <c r="C23" s="105">
        <v>3</v>
      </c>
      <c r="D23" s="122" t="s">
        <v>55</v>
      </c>
      <c r="E23" s="122" t="s">
        <v>55</v>
      </c>
      <c r="F23" s="111"/>
    </row>
    <row r="24" spans="1:6" x14ac:dyDescent="0.3">
      <c r="A24" s="103" t="s">
        <v>199</v>
      </c>
      <c r="B24" s="104" t="s">
        <v>48</v>
      </c>
      <c r="C24" s="105">
        <v>40</v>
      </c>
      <c r="D24" s="118" t="s">
        <v>209</v>
      </c>
      <c r="E24" s="118" t="s">
        <v>209</v>
      </c>
      <c r="F24" s="107"/>
    </row>
    <row r="25" spans="1:6" x14ac:dyDescent="0.3">
      <c r="A25" s="103" t="s">
        <v>200</v>
      </c>
      <c r="B25" s="117"/>
      <c r="C25" s="105">
        <v>3</v>
      </c>
      <c r="D25" s="123" t="s">
        <v>64</v>
      </c>
      <c r="E25" s="123" t="s">
        <v>64</v>
      </c>
      <c r="F25" s="107"/>
    </row>
    <row r="26" spans="1:6" x14ac:dyDescent="0.3">
      <c r="A26" s="103" t="s">
        <v>201</v>
      </c>
      <c r="B26" s="117"/>
      <c r="C26" s="105">
        <v>2</v>
      </c>
      <c r="D26" s="118" t="s">
        <v>499</v>
      </c>
      <c r="E26" s="118" t="s">
        <v>499</v>
      </c>
      <c r="F26" s="109"/>
    </row>
    <row r="27" spans="1:6" x14ac:dyDescent="0.3">
      <c r="A27" s="103" t="s">
        <v>202</v>
      </c>
      <c r="B27" s="117"/>
      <c r="C27" s="105">
        <v>2</v>
      </c>
      <c r="D27" s="118" t="s">
        <v>211</v>
      </c>
      <c r="E27" s="118" t="s">
        <v>211</v>
      </c>
      <c r="F27" s="111"/>
    </row>
    <row r="28" spans="1:6" x14ac:dyDescent="0.3">
      <c r="A28" s="103" t="s">
        <v>197</v>
      </c>
      <c r="B28" s="117"/>
      <c r="C28" s="105">
        <v>35</v>
      </c>
      <c r="D28" s="118" t="s">
        <v>210</v>
      </c>
      <c r="E28" s="118" t="s">
        <v>210</v>
      </c>
      <c r="F28" s="111"/>
    </row>
    <row r="29" spans="1:6" x14ac:dyDescent="0.3">
      <c r="A29" s="103" t="s">
        <v>706</v>
      </c>
      <c r="B29" s="117"/>
      <c r="C29" s="105">
        <v>173</v>
      </c>
      <c r="D29" s="118" t="s">
        <v>715</v>
      </c>
      <c r="E29" s="118" t="s">
        <v>715</v>
      </c>
      <c r="F29" s="24"/>
    </row>
    <row r="30" spans="1:6" x14ac:dyDescent="0.3">
      <c r="A30" s="103" t="s">
        <v>707</v>
      </c>
      <c r="B30" s="117"/>
      <c r="C30" s="105">
        <v>2</v>
      </c>
      <c r="D30" s="118" t="s">
        <v>211</v>
      </c>
      <c r="E30" s="118" t="s">
        <v>211</v>
      </c>
      <c r="F30" s="24"/>
    </row>
    <row r="31" spans="1:6" x14ac:dyDescent="0.3">
      <c r="A31" s="103" t="s">
        <v>708</v>
      </c>
      <c r="B31" s="117"/>
      <c r="C31" s="105">
        <v>15</v>
      </c>
      <c r="D31" s="118" t="s">
        <v>716</v>
      </c>
      <c r="E31" s="118" t="s">
        <v>716</v>
      </c>
      <c r="F31" s="24"/>
    </row>
    <row r="32" spans="1:6" x14ac:dyDescent="0.3">
      <c r="A32" s="103" t="s">
        <v>709</v>
      </c>
      <c r="B32" s="117"/>
      <c r="C32" s="105">
        <v>2</v>
      </c>
      <c r="D32" s="118" t="s">
        <v>211</v>
      </c>
      <c r="E32" s="118" t="s">
        <v>211</v>
      </c>
      <c r="F32" s="24"/>
    </row>
    <row r="33" spans="1:6" x14ac:dyDescent="0.3">
      <c r="A33" s="103" t="s">
        <v>710</v>
      </c>
      <c r="B33" s="117"/>
      <c r="C33" s="105">
        <v>15</v>
      </c>
      <c r="D33" s="118" t="s">
        <v>716</v>
      </c>
      <c r="E33" s="118" t="s">
        <v>716</v>
      </c>
      <c r="F33" s="24"/>
    </row>
    <row r="34" spans="1:6" x14ac:dyDescent="0.3">
      <c r="A34" s="103" t="s">
        <v>711</v>
      </c>
      <c r="B34" s="117"/>
      <c r="C34" s="105">
        <v>1</v>
      </c>
      <c r="D34" s="174" t="s">
        <v>204</v>
      </c>
      <c r="E34" s="174" t="s">
        <v>204</v>
      </c>
      <c r="F34" s="24"/>
    </row>
    <row r="35" spans="1:6" x14ac:dyDescent="0.3">
      <c r="A35" s="103" t="s">
        <v>712</v>
      </c>
      <c r="B35" s="117"/>
      <c r="C35" s="105">
        <v>16</v>
      </c>
      <c r="D35" s="174" t="s">
        <v>717</v>
      </c>
      <c r="E35" s="174" t="s">
        <v>717</v>
      </c>
      <c r="F35" s="24"/>
    </row>
    <row r="36" spans="1:6" x14ac:dyDescent="0.3">
      <c r="A36" s="103" t="s">
        <v>713</v>
      </c>
      <c r="B36" s="117"/>
      <c r="C36" s="105">
        <v>3</v>
      </c>
      <c r="D36" s="174" t="s">
        <v>719</v>
      </c>
      <c r="E36" s="174" t="s">
        <v>719</v>
      </c>
      <c r="F36" s="24"/>
    </row>
    <row r="37" spans="1:6" x14ac:dyDescent="0.3">
      <c r="A37" s="103" t="s">
        <v>714</v>
      </c>
      <c r="B37" s="117"/>
      <c r="C37" s="105">
        <v>14</v>
      </c>
      <c r="D37" s="174" t="s">
        <v>718</v>
      </c>
      <c r="E37" s="174" t="s">
        <v>718</v>
      </c>
    </row>
    <row r="38" spans="1:6" s="41" customFormat="1" x14ac:dyDescent="0.3">
      <c r="A38" s="277"/>
      <c r="B38" s="329"/>
      <c r="C38" s="330"/>
      <c r="D38" s="174"/>
      <c r="E38" s="174"/>
    </row>
    <row r="39" spans="1:6" ht="23.4" x14ac:dyDescent="0.45">
      <c r="D39" s="406" t="s">
        <v>314</v>
      </c>
      <c r="E39" s="406"/>
    </row>
    <row r="40" spans="1:6" ht="15.6" x14ac:dyDescent="0.3">
      <c r="A40" s="277"/>
      <c r="C40" s="278" t="s">
        <v>221</v>
      </c>
      <c r="D40" s="227"/>
      <c r="E40" s="227"/>
    </row>
    <row r="41" spans="1:6" ht="66" customHeight="1" x14ac:dyDescent="0.3">
      <c r="A41" s="41"/>
      <c r="C41" t="s">
        <v>310</v>
      </c>
      <c r="D41" s="227"/>
      <c r="E41" s="227"/>
    </row>
    <row r="42" spans="1:6" ht="73.5" customHeight="1" x14ac:dyDescent="0.3">
      <c r="A42" s="41"/>
      <c r="C42" t="s">
        <v>311</v>
      </c>
      <c r="D42" s="227"/>
      <c r="E42" s="227"/>
    </row>
    <row r="43" spans="1:6" ht="15.6" x14ac:dyDescent="0.3">
      <c r="A43" s="41"/>
      <c r="C43" t="s">
        <v>312</v>
      </c>
      <c r="D43" s="227"/>
      <c r="E43" s="227"/>
    </row>
    <row r="44" spans="1:6" ht="15.6" x14ac:dyDescent="0.3">
      <c r="A44" s="41"/>
      <c r="C44" t="s">
        <v>313</v>
      </c>
      <c r="D44" s="238"/>
      <c r="E44" s="238"/>
    </row>
    <row r="45" spans="1:6" ht="15.6" x14ac:dyDescent="0.3">
      <c r="A45" s="41"/>
      <c r="C45" t="s">
        <v>12</v>
      </c>
      <c r="D45" s="227"/>
      <c r="E45" s="238"/>
    </row>
    <row r="46" spans="1:6" ht="15.6" x14ac:dyDescent="0.3">
      <c r="A46" s="41"/>
      <c r="C46" t="s">
        <v>315</v>
      </c>
      <c r="D46" s="227"/>
      <c r="E46" s="227"/>
    </row>
    <row r="47" spans="1:6" x14ac:dyDescent="0.3">
      <c r="D47" s="24"/>
      <c r="E47" s="24"/>
    </row>
    <row r="48" spans="1:6" x14ac:dyDescent="0.3">
      <c r="D48" s="24"/>
      <c r="E48" s="24"/>
    </row>
    <row r="49" spans="3:5" x14ac:dyDescent="0.3">
      <c r="D49" s="24"/>
      <c r="E49" s="24"/>
    </row>
    <row r="50" spans="3:5" ht="23.4" x14ac:dyDescent="0.45">
      <c r="D50" s="406" t="s">
        <v>316</v>
      </c>
      <c r="E50" s="406"/>
    </row>
    <row r="51" spans="3:5" ht="30.6" x14ac:dyDescent="0.3">
      <c r="C51" t="s">
        <v>317</v>
      </c>
      <c r="D51" s="227" t="str">
        <f>D12</f>
        <v>REFCOM|MJCM-EP-RUF3-TX (N° CEGID)
RUF3TX</v>
      </c>
      <c r="E51" s="227" t="str">
        <f>E12</f>
        <v>REFCOM|MJCM-EP-RUF3-TX (N° CEGID)
RUF3TX</v>
      </c>
    </row>
    <row r="52" spans="3:5" ht="15.6" x14ac:dyDescent="0.3">
      <c r="C52" t="s">
        <v>318</v>
      </c>
      <c r="D52" s="227" t="s">
        <v>328</v>
      </c>
      <c r="E52" s="227" t="s">
        <v>328</v>
      </c>
    </row>
    <row r="53" spans="3:5" ht="45.6" x14ac:dyDescent="0.3">
      <c r="C53" t="s">
        <v>310</v>
      </c>
      <c r="D53" s="227" t="s">
        <v>327</v>
      </c>
      <c r="E53" s="227" t="s">
        <v>327</v>
      </c>
    </row>
    <row r="54" spans="3:5" ht="45.6" x14ac:dyDescent="0.3">
      <c r="C54" t="s">
        <v>311</v>
      </c>
      <c r="D54" s="227" t="s">
        <v>323</v>
      </c>
      <c r="E54" s="227" t="s">
        <v>323</v>
      </c>
    </row>
    <row r="55" spans="3:5" ht="15.6" x14ac:dyDescent="0.3">
      <c r="C55" t="s">
        <v>319</v>
      </c>
      <c r="D55" s="227" t="s">
        <v>981</v>
      </c>
      <c r="E55" s="227" t="s">
        <v>981</v>
      </c>
    </row>
    <row r="56" spans="3:5" ht="15.6" x14ac:dyDescent="0.3">
      <c r="C56" t="s">
        <v>313</v>
      </c>
      <c r="D56" s="227" t="s">
        <v>63</v>
      </c>
      <c r="E56" s="227" t="s">
        <v>52</v>
      </c>
    </row>
    <row r="57" spans="3:5" ht="75.599999999999994" x14ac:dyDescent="0.3">
      <c r="C57" t="s">
        <v>12</v>
      </c>
      <c r="D57" s="227" t="s">
        <v>325</v>
      </c>
      <c r="E57" s="227" t="s">
        <v>325</v>
      </c>
    </row>
    <row r="58" spans="3:5" ht="15.6" x14ac:dyDescent="0.3">
      <c r="C58" t="s">
        <v>320</v>
      </c>
      <c r="D58" s="227" t="s">
        <v>982</v>
      </c>
      <c r="E58" s="227" t="s">
        <v>982</v>
      </c>
    </row>
    <row r="59" spans="3:5" ht="15.6" x14ac:dyDescent="0.3">
      <c r="C59" t="s">
        <v>321</v>
      </c>
      <c r="D59" s="227" t="s">
        <v>329</v>
      </c>
      <c r="E59" s="227" t="s">
        <v>329</v>
      </c>
    </row>
    <row r="60" spans="3:5" x14ac:dyDescent="0.3">
      <c r="D60" s="24"/>
      <c r="E60" s="24"/>
    </row>
    <row r="61" spans="3:5" x14ac:dyDescent="0.3">
      <c r="D61" s="24"/>
      <c r="E61" s="24"/>
    </row>
    <row r="62" spans="3:5" x14ac:dyDescent="0.3">
      <c r="D62" s="24"/>
      <c r="E62" s="24"/>
    </row>
    <row r="63" spans="3:5" x14ac:dyDescent="0.3">
      <c r="D63" s="24"/>
      <c r="E63" s="24"/>
    </row>
    <row r="64" spans="3:5" x14ac:dyDescent="0.3">
      <c r="D64" s="24"/>
      <c r="E64" s="24"/>
    </row>
    <row r="65" spans="4:5" x14ac:dyDescent="0.3">
      <c r="D65" s="24"/>
      <c r="E65" s="24"/>
    </row>
    <row r="66" spans="4:5" x14ac:dyDescent="0.3">
      <c r="D66" s="24"/>
      <c r="E66" s="24"/>
    </row>
    <row r="67" spans="4:5" x14ac:dyDescent="0.3">
      <c r="D67" s="24"/>
      <c r="E67" s="24"/>
    </row>
    <row r="68" spans="4:5" x14ac:dyDescent="0.3">
      <c r="D68" s="24"/>
      <c r="E68" s="24"/>
    </row>
    <row r="69" spans="4:5" x14ac:dyDescent="0.3">
      <c r="D69" s="24"/>
      <c r="E69" s="24"/>
    </row>
    <row r="70" spans="4:5" x14ac:dyDescent="0.3">
      <c r="D70" s="24"/>
      <c r="E70" s="24"/>
    </row>
    <row r="71" spans="4:5" x14ac:dyDescent="0.3">
      <c r="D71" s="24"/>
      <c r="E71" s="24"/>
    </row>
    <row r="72" spans="4:5" x14ac:dyDescent="0.3">
      <c r="D72" s="24"/>
      <c r="E72" s="24"/>
    </row>
    <row r="73" spans="4:5" x14ac:dyDescent="0.3">
      <c r="D73" s="24"/>
      <c r="E73" s="24"/>
    </row>
    <row r="74" spans="4:5" x14ac:dyDescent="0.3">
      <c r="D74" s="24"/>
      <c r="E74" s="24"/>
    </row>
    <row r="75" spans="4:5" x14ac:dyDescent="0.3">
      <c r="D75" s="24"/>
      <c r="E75" s="24"/>
    </row>
    <row r="76" spans="4:5" x14ac:dyDescent="0.3">
      <c r="D76" s="24"/>
      <c r="E76" s="24"/>
    </row>
    <row r="77" spans="4:5" x14ac:dyDescent="0.3">
      <c r="D77" s="24"/>
      <c r="E77" s="24"/>
    </row>
    <row r="78" spans="4:5" x14ac:dyDescent="0.3">
      <c r="D78" s="24"/>
      <c r="E78" s="24"/>
    </row>
    <row r="79" spans="4:5" x14ac:dyDescent="0.3">
      <c r="D79" s="24"/>
      <c r="E79" s="24"/>
    </row>
    <row r="80" spans="4:5" x14ac:dyDescent="0.3">
      <c r="D80" s="24"/>
      <c r="E80" s="24"/>
    </row>
    <row r="81" spans="4:5" x14ac:dyDescent="0.3">
      <c r="D81" s="24"/>
      <c r="E81" s="24"/>
    </row>
    <row r="82" spans="4:5" x14ac:dyDescent="0.3">
      <c r="D82" s="24"/>
      <c r="E82" s="24"/>
    </row>
    <row r="83" spans="4:5" x14ac:dyDescent="0.3">
      <c r="D83" s="24"/>
      <c r="E83" s="24"/>
    </row>
    <row r="84" spans="4:5" x14ac:dyDescent="0.3">
      <c r="D84" s="24"/>
      <c r="E84" s="24"/>
    </row>
    <row r="85" spans="4:5" x14ac:dyDescent="0.3">
      <c r="D85" s="24"/>
      <c r="E85" s="24"/>
    </row>
    <row r="86" spans="4:5" x14ac:dyDescent="0.3">
      <c r="D86" s="24"/>
      <c r="E86" s="24"/>
    </row>
    <row r="87" spans="4:5" x14ac:dyDescent="0.3">
      <c r="D87" s="24"/>
      <c r="E87" s="24"/>
    </row>
    <row r="88" spans="4:5" x14ac:dyDescent="0.3">
      <c r="D88" s="24"/>
      <c r="E88" s="24"/>
    </row>
    <row r="89" spans="4:5" x14ac:dyDescent="0.3">
      <c r="D89" s="24"/>
      <c r="E89" s="24"/>
    </row>
    <row r="90" spans="4:5" x14ac:dyDescent="0.3">
      <c r="D90" s="24"/>
      <c r="E90" s="24"/>
    </row>
    <row r="91" spans="4:5" x14ac:dyDescent="0.3">
      <c r="D91" s="24"/>
      <c r="E91" s="24"/>
    </row>
    <row r="92" spans="4:5" x14ac:dyDescent="0.3">
      <c r="D92" s="24"/>
      <c r="E92" s="24"/>
    </row>
    <row r="93" spans="4:5" x14ac:dyDescent="0.3">
      <c r="D93" s="24"/>
      <c r="E93" s="24"/>
    </row>
    <row r="94" spans="4:5" x14ac:dyDescent="0.3">
      <c r="D94" s="24"/>
      <c r="E94" s="24"/>
    </row>
    <row r="95" spans="4:5" x14ac:dyDescent="0.3">
      <c r="D95" s="24"/>
      <c r="E95" s="24"/>
    </row>
    <row r="96" spans="4:5" x14ac:dyDescent="0.3">
      <c r="D96" s="24"/>
      <c r="E96" s="24"/>
    </row>
    <row r="97" spans="4:5" x14ac:dyDescent="0.3">
      <c r="D97" s="24"/>
      <c r="E97" s="24"/>
    </row>
    <row r="98" spans="4:5" x14ac:dyDescent="0.3">
      <c r="D98" s="24"/>
      <c r="E98" s="24"/>
    </row>
    <row r="99" spans="4:5" x14ac:dyDescent="0.3">
      <c r="D99" s="24"/>
      <c r="E99" s="24"/>
    </row>
    <row r="100" spans="4:5" x14ac:dyDescent="0.3">
      <c r="D100" s="24"/>
      <c r="E100" s="24"/>
    </row>
    <row r="101" spans="4:5" x14ac:dyDescent="0.3">
      <c r="D101" s="24"/>
      <c r="E101" s="24"/>
    </row>
    <row r="102" spans="4:5" x14ac:dyDescent="0.3">
      <c r="D102" s="24"/>
      <c r="E102" s="24"/>
    </row>
    <row r="103" spans="4:5" x14ac:dyDescent="0.3">
      <c r="D103" s="24"/>
      <c r="E103" s="24"/>
    </row>
    <row r="104" spans="4:5" x14ac:dyDescent="0.3">
      <c r="D104" s="24"/>
      <c r="E104" s="24"/>
    </row>
    <row r="105" spans="4:5" x14ac:dyDescent="0.3">
      <c r="D105" s="24"/>
      <c r="E105" s="24"/>
    </row>
    <row r="106" spans="4:5" x14ac:dyDescent="0.3">
      <c r="D106" s="24"/>
      <c r="E106" s="24"/>
    </row>
    <row r="107" spans="4:5" x14ac:dyDescent="0.3">
      <c r="D107" s="24"/>
      <c r="E107" s="24"/>
    </row>
    <row r="108" spans="4:5" x14ac:dyDescent="0.3">
      <c r="D108" s="24"/>
      <c r="E108" s="24"/>
    </row>
    <row r="109" spans="4:5" x14ac:dyDescent="0.3">
      <c r="D109" s="24"/>
      <c r="E109" s="24"/>
    </row>
    <row r="110" spans="4:5" x14ac:dyDescent="0.3">
      <c r="D110" s="24"/>
      <c r="E110" s="24"/>
    </row>
    <row r="111" spans="4:5" x14ac:dyDescent="0.3">
      <c r="D111" s="24"/>
      <c r="E111" s="24"/>
    </row>
    <row r="112" spans="4:5" x14ac:dyDescent="0.3">
      <c r="D112" s="24"/>
      <c r="E112" s="24"/>
    </row>
    <row r="113" spans="4:5" x14ac:dyDescent="0.3">
      <c r="D113" s="24"/>
      <c r="E113" s="24"/>
    </row>
    <row r="114" spans="4:5" x14ac:dyDescent="0.3">
      <c r="D114" s="24"/>
      <c r="E114" s="24"/>
    </row>
    <row r="115" spans="4:5" x14ac:dyDescent="0.3">
      <c r="D115" s="24"/>
      <c r="E115" s="24"/>
    </row>
    <row r="116" spans="4:5" x14ac:dyDescent="0.3">
      <c r="D116" s="24"/>
      <c r="E116" s="24"/>
    </row>
    <row r="117" spans="4:5" x14ac:dyDescent="0.3">
      <c r="D117" s="24"/>
      <c r="E117" s="24"/>
    </row>
    <row r="118" spans="4:5" x14ac:dyDescent="0.3">
      <c r="D118" s="24"/>
      <c r="E118" s="24"/>
    </row>
    <row r="119" spans="4:5" x14ac:dyDescent="0.3">
      <c r="D119" s="24"/>
      <c r="E119" s="24"/>
    </row>
    <row r="120" spans="4:5" x14ac:dyDescent="0.3">
      <c r="D120" s="24"/>
      <c r="E120" s="24"/>
    </row>
    <row r="121" spans="4:5" x14ac:dyDescent="0.3">
      <c r="D121" s="24"/>
      <c r="E121" s="24"/>
    </row>
    <row r="122" spans="4:5" x14ac:dyDescent="0.3">
      <c r="D122" s="24"/>
      <c r="E122" s="24"/>
    </row>
    <row r="123" spans="4:5" x14ac:dyDescent="0.3">
      <c r="D123" s="24"/>
      <c r="E123" s="24"/>
    </row>
    <row r="124" spans="4:5" x14ac:dyDescent="0.3">
      <c r="D124" s="24"/>
      <c r="E124" s="24"/>
    </row>
    <row r="125" spans="4:5" x14ac:dyDescent="0.3">
      <c r="D125" s="24"/>
      <c r="E125" s="24"/>
    </row>
    <row r="126" spans="4:5" x14ac:dyDescent="0.3">
      <c r="D126" s="24"/>
      <c r="E126" s="24"/>
    </row>
    <row r="127" spans="4:5" x14ac:dyDescent="0.3">
      <c r="D127" s="24"/>
      <c r="E127" s="24"/>
    </row>
    <row r="128" spans="4:5" x14ac:dyDescent="0.3">
      <c r="D128" s="24"/>
      <c r="E128" s="24"/>
    </row>
    <row r="129" spans="4:5" x14ac:dyDescent="0.3">
      <c r="D129" s="24"/>
      <c r="E129" s="24"/>
    </row>
    <row r="130" spans="4:5" x14ac:dyDescent="0.3">
      <c r="D130" s="24"/>
      <c r="E130" s="24"/>
    </row>
    <row r="131" spans="4:5" x14ac:dyDescent="0.3">
      <c r="D131" s="24"/>
      <c r="E131" s="24"/>
    </row>
    <row r="132" spans="4:5" x14ac:dyDescent="0.3">
      <c r="D132" s="24"/>
      <c r="E132" s="24"/>
    </row>
    <row r="133" spans="4:5" x14ac:dyDescent="0.3">
      <c r="D133" s="24"/>
      <c r="E133" s="24"/>
    </row>
    <row r="134" spans="4:5" x14ac:dyDescent="0.3">
      <c r="D134" s="24"/>
      <c r="E134" s="24"/>
    </row>
    <row r="135" spans="4:5" x14ac:dyDescent="0.3">
      <c r="D135" s="24"/>
      <c r="E135" s="24"/>
    </row>
    <row r="136" spans="4:5" x14ac:dyDescent="0.3">
      <c r="D136" s="24"/>
      <c r="E136" s="24"/>
    </row>
    <row r="137" spans="4:5" x14ac:dyDescent="0.3">
      <c r="D137" s="24"/>
      <c r="E137" s="24"/>
    </row>
    <row r="138" spans="4:5" x14ac:dyDescent="0.3">
      <c r="D138" s="24"/>
      <c r="E138" s="24"/>
    </row>
    <row r="139" spans="4:5" x14ac:dyDescent="0.3">
      <c r="D139" s="24"/>
      <c r="E139" s="24"/>
    </row>
    <row r="140" spans="4:5" x14ac:dyDescent="0.3">
      <c r="D140" s="24"/>
      <c r="E140" s="24"/>
    </row>
    <row r="141" spans="4:5" x14ac:dyDescent="0.3">
      <c r="D141" s="24"/>
      <c r="E141" s="24"/>
    </row>
    <row r="142" spans="4:5" x14ac:dyDescent="0.3">
      <c r="D142" s="24"/>
      <c r="E142" s="24"/>
    </row>
    <row r="143" spans="4:5" x14ac:dyDescent="0.3">
      <c r="D143" s="24"/>
      <c r="E143" s="24"/>
    </row>
    <row r="144" spans="4:5" x14ac:dyDescent="0.3">
      <c r="D144" s="24"/>
      <c r="E144" s="24"/>
    </row>
    <row r="145" spans="4:5" x14ac:dyDescent="0.3">
      <c r="D145" s="24"/>
      <c r="E145" s="24"/>
    </row>
    <row r="146" spans="4:5" x14ac:dyDescent="0.3">
      <c r="D146" s="24"/>
      <c r="E146" s="24"/>
    </row>
    <row r="147" spans="4:5" x14ac:dyDescent="0.3">
      <c r="D147" s="24"/>
      <c r="E147" s="24"/>
    </row>
    <row r="148" spans="4:5" x14ac:dyDescent="0.3">
      <c r="D148" s="24"/>
      <c r="E148" s="24"/>
    </row>
    <row r="149" spans="4:5" x14ac:dyDescent="0.3">
      <c r="D149" s="24"/>
      <c r="E149" s="24"/>
    </row>
    <row r="150" spans="4:5" x14ac:dyDescent="0.3">
      <c r="D150" s="24"/>
      <c r="E150" s="24"/>
    </row>
    <row r="151" spans="4:5" x14ac:dyDescent="0.3">
      <c r="D151" s="24"/>
      <c r="E151" s="24"/>
    </row>
    <row r="152" spans="4:5" x14ac:dyDescent="0.3">
      <c r="D152" s="24"/>
      <c r="E152" s="24"/>
    </row>
    <row r="153" spans="4:5" x14ac:dyDescent="0.3">
      <c r="D153" s="24"/>
      <c r="E153" s="24"/>
    </row>
    <row r="154" spans="4:5" x14ac:dyDescent="0.3">
      <c r="D154" s="24"/>
      <c r="E154" s="24"/>
    </row>
    <row r="155" spans="4:5" x14ac:dyDescent="0.3">
      <c r="D155" s="24"/>
      <c r="E155" s="24"/>
    </row>
    <row r="156" spans="4:5" x14ac:dyDescent="0.3">
      <c r="D156" s="24"/>
      <c r="E156" s="24"/>
    </row>
    <row r="157" spans="4:5" x14ac:dyDescent="0.3">
      <c r="D157" s="24"/>
      <c r="E157" s="24"/>
    </row>
    <row r="158" spans="4:5" x14ac:dyDescent="0.3">
      <c r="D158" s="24"/>
      <c r="E158" s="24"/>
    </row>
    <row r="159" spans="4:5" x14ac:dyDescent="0.3">
      <c r="E159" s="101"/>
    </row>
    <row r="160" spans="4:5" x14ac:dyDescent="0.3">
      <c r="E160" s="101"/>
    </row>
    <row r="161" spans="5:5" x14ac:dyDescent="0.3">
      <c r="E161" s="101"/>
    </row>
    <row r="162" spans="5:5" x14ac:dyDescent="0.3">
      <c r="E162" s="101"/>
    </row>
    <row r="163" spans="5:5" x14ac:dyDescent="0.3">
      <c r="E163" s="101"/>
    </row>
    <row r="164" spans="5:5" x14ac:dyDescent="0.3">
      <c r="E164" s="101"/>
    </row>
    <row r="165" spans="5:5" x14ac:dyDescent="0.3">
      <c r="E165" s="101"/>
    </row>
    <row r="166" spans="5:5" x14ac:dyDescent="0.3">
      <c r="E166" s="101"/>
    </row>
    <row r="167" spans="5:5" x14ac:dyDescent="0.3">
      <c r="E167" s="101"/>
    </row>
    <row r="168" spans="5:5" x14ac:dyDescent="0.3">
      <c r="E168" s="101"/>
    </row>
    <row r="169" spans="5:5" x14ac:dyDescent="0.3">
      <c r="E169" s="101"/>
    </row>
    <row r="170" spans="5:5" x14ac:dyDescent="0.3">
      <c r="E170" s="101"/>
    </row>
    <row r="171" spans="5:5" x14ac:dyDescent="0.3">
      <c r="E171" s="101"/>
    </row>
    <row r="172" spans="5:5" x14ac:dyDescent="0.3">
      <c r="E172" s="101"/>
    </row>
    <row r="173" spans="5:5" x14ac:dyDescent="0.3">
      <c r="E173" s="101"/>
    </row>
    <row r="174" spans="5:5" x14ac:dyDescent="0.3">
      <c r="E174" s="101"/>
    </row>
    <row r="175" spans="5:5" x14ac:dyDescent="0.3">
      <c r="E175" s="101"/>
    </row>
    <row r="176" spans="5:5" x14ac:dyDescent="0.3">
      <c r="E176" s="101"/>
    </row>
    <row r="177" spans="5:5" x14ac:dyDescent="0.3">
      <c r="E177" s="101"/>
    </row>
    <row r="178" spans="5:5" x14ac:dyDescent="0.3">
      <c r="E178" s="101"/>
    </row>
    <row r="179" spans="5:5" x14ac:dyDescent="0.3">
      <c r="E179" s="101"/>
    </row>
    <row r="180" spans="5:5" x14ac:dyDescent="0.3">
      <c r="E180" s="101"/>
    </row>
    <row r="181" spans="5:5" x14ac:dyDescent="0.3">
      <c r="E181" s="101"/>
    </row>
    <row r="182" spans="5:5" x14ac:dyDescent="0.3">
      <c r="E182" s="101"/>
    </row>
    <row r="183" spans="5:5" x14ac:dyDescent="0.3">
      <c r="E183" s="101"/>
    </row>
    <row r="184" spans="5:5" x14ac:dyDescent="0.3">
      <c r="E184" s="101"/>
    </row>
    <row r="185" spans="5:5" x14ac:dyDescent="0.3">
      <c r="E185" s="101"/>
    </row>
    <row r="186" spans="5:5" x14ac:dyDescent="0.3">
      <c r="E186" s="101"/>
    </row>
    <row r="187" spans="5:5" x14ac:dyDescent="0.3">
      <c r="E187" s="101"/>
    </row>
    <row r="188" spans="5:5" x14ac:dyDescent="0.3">
      <c r="E188" s="101"/>
    </row>
    <row r="189" spans="5:5" x14ac:dyDescent="0.3">
      <c r="E189" s="101"/>
    </row>
    <row r="190" spans="5:5" x14ac:dyDescent="0.3">
      <c r="E190" s="101"/>
    </row>
    <row r="191" spans="5:5" x14ac:dyDescent="0.3">
      <c r="E191" s="101"/>
    </row>
    <row r="192" spans="5:5" x14ac:dyDescent="0.3">
      <c r="E192" s="101"/>
    </row>
    <row r="193" spans="5:5" x14ac:dyDescent="0.3">
      <c r="E193" s="101"/>
    </row>
    <row r="194" spans="5:5" x14ac:dyDescent="0.3">
      <c r="E194" s="101"/>
    </row>
    <row r="195" spans="5:5" x14ac:dyDescent="0.3">
      <c r="E195" s="101"/>
    </row>
    <row r="196" spans="5:5" x14ac:dyDescent="0.3">
      <c r="E196" s="101"/>
    </row>
    <row r="197" spans="5:5" x14ac:dyDescent="0.3">
      <c r="E197" s="101"/>
    </row>
    <row r="198" spans="5:5" x14ac:dyDescent="0.3">
      <c r="E198" s="101"/>
    </row>
    <row r="199" spans="5:5" x14ac:dyDescent="0.3">
      <c r="E199" s="101"/>
    </row>
    <row r="200" spans="5:5" x14ac:dyDescent="0.3">
      <c r="E200" s="101"/>
    </row>
    <row r="201" spans="5:5" x14ac:dyDescent="0.3">
      <c r="E201" s="101"/>
    </row>
    <row r="202" spans="5:5" x14ac:dyDescent="0.3">
      <c r="E202" s="101"/>
    </row>
    <row r="203" spans="5:5" x14ac:dyDescent="0.3">
      <c r="E203" s="101"/>
    </row>
    <row r="204" spans="5:5" x14ac:dyDescent="0.3">
      <c r="E204" s="101"/>
    </row>
    <row r="205" spans="5:5" x14ac:dyDescent="0.3">
      <c r="E205" s="101"/>
    </row>
    <row r="206" spans="5:5" x14ac:dyDescent="0.3">
      <c r="E206" s="101"/>
    </row>
    <row r="207" spans="5:5" x14ac:dyDescent="0.3">
      <c r="E207" s="101"/>
    </row>
    <row r="208" spans="5:5" x14ac:dyDescent="0.3">
      <c r="E208" s="101"/>
    </row>
    <row r="209" spans="5:5" x14ac:dyDescent="0.3">
      <c r="E209" s="101"/>
    </row>
    <row r="210" spans="5:5" x14ac:dyDescent="0.3">
      <c r="E210" s="101"/>
    </row>
    <row r="211" spans="5:5" x14ac:dyDescent="0.3">
      <c r="E211" s="101"/>
    </row>
    <row r="212" spans="5:5" x14ac:dyDescent="0.3">
      <c r="E212" s="101"/>
    </row>
    <row r="213" spans="5:5" x14ac:dyDescent="0.3">
      <c r="E213" s="101"/>
    </row>
    <row r="214" spans="5:5" x14ac:dyDescent="0.3">
      <c r="E214" s="101"/>
    </row>
    <row r="215" spans="5:5" x14ac:dyDescent="0.3">
      <c r="E215" s="101"/>
    </row>
    <row r="216" spans="5:5" x14ac:dyDescent="0.3">
      <c r="E216" s="101"/>
    </row>
    <row r="217" spans="5:5" x14ac:dyDescent="0.3">
      <c r="E217" s="101"/>
    </row>
    <row r="218" spans="5:5" x14ac:dyDescent="0.3">
      <c r="E218" s="101"/>
    </row>
    <row r="219" spans="5:5" x14ac:dyDescent="0.3">
      <c r="E219" s="101"/>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5">
    <tabColor rgb="FFFFC000"/>
  </sheetPr>
  <dimension ref="A1:F390"/>
  <sheetViews>
    <sheetView topLeftCell="A4" zoomScale="70" zoomScaleNormal="70" workbookViewId="0">
      <selection activeCell="A9" sqref="A9"/>
    </sheetView>
  </sheetViews>
  <sheetFormatPr baseColWidth="10" defaultRowHeight="14.4" x14ac:dyDescent="0.3"/>
  <cols>
    <col min="1" max="1" width="35" customWidth="1"/>
    <col min="2" max="2" width="28.44140625" customWidth="1"/>
    <col min="3" max="3" width="22.33203125" bestFit="1" customWidth="1"/>
    <col min="4" max="4" width="75.6640625" style="101" customWidth="1"/>
    <col min="5" max="5" width="75.6640625" customWidth="1"/>
    <col min="6" max="6" width="33.5546875" customWidth="1"/>
  </cols>
  <sheetData>
    <row r="1" spans="1:6" x14ac:dyDescent="0.3">
      <c r="A1" s="422" t="s">
        <v>412</v>
      </c>
      <c r="B1" s="422"/>
      <c r="C1" s="423"/>
      <c r="D1" s="179"/>
      <c r="E1" s="180"/>
    </row>
    <row r="2" spans="1:6" ht="14.7" customHeight="1" x14ac:dyDescent="0.3">
      <c r="A2" s="422"/>
      <c r="B2" s="422"/>
      <c r="C2" s="423"/>
      <c r="D2" s="130"/>
      <c r="E2" s="131"/>
    </row>
    <row r="3" spans="1:6" ht="52.5" customHeight="1" x14ac:dyDescent="0.3">
      <c r="A3" s="422"/>
      <c r="B3" s="422"/>
      <c r="C3" s="423"/>
      <c r="D3" s="127" t="s">
        <v>621</v>
      </c>
      <c r="E3" s="128" t="s">
        <v>622</v>
      </c>
    </row>
    <row r="4" spans="1:6" ht="14.7" customHeight="1" x14ac:dyDescent="0.3">
      <c r="A4" s="125"/>
      <c r="C4" s="24" t="s">
        <v>221</v>
      </c>
      <c r="D4" s="129" t="s">
        <v>624</v>
      </c>
      <c r="E4" s="129" t="s">
        <v>625</v>
      </c>
    </row>
    <row r="5" spans="1:6" ht="258" customHeight="1" x14ac:dyDescent="0.3">
      <c r="A5" s="125" t="s">
        <v>225</v>
      </c>
      <c r="B5" s="418" t="s">
        <v>631</v>
      </c>
      <c r="C5" s="419"/>
      <c r="D5" s="209" t="s">
        <v>650</v>
      </c>
      <c r="E5" s="209" t="s">
        <v>651</v>
      </c>
      <c r="F5" s="145" t="s">
        <v>636</v>
      </c>
    </row>
    <row r="6" spans="1:6" x14ac:dyDescent="0.3">
      <c r="A6" s="125"/>
      <c r="C6" t="s">
        <v>630</v>
      </c>
      <c r="D6" s="148" t="s">
        <v>212</v>
      </c>
      <c r="E6" s="148" t="s">
        <v>212</v>
      </c>
    </row>
    <row r="7" spans="1:6" ht="28.8" x14ac:dyDescent="0.3">
      <c r="A7" s="103" t="s">
        <v>183</v>
      </c>
      <c r="B7" s="104" t="s">
        <v>623</v>
      </c>
      <c r="C7" s="105"/>
      <c r="D7" s="108" t="s">
        <v>628</v>
      </c>
      <c r="E7" s="108" t="s">
        <v>628</v>
      </c>
    </row>
    <row r="8" spans="1:6" x14ac:dyDescent="0.3">
      <c r="A8" s="103" t="s">
        <v>184</v>
      </c>
      <c r="B8" s="104" t="s">
        <v>626</v>
      </c>
      <c r="C8" s="105"/>
      <c r="D8" s="122" t="s">
        <v>627</v>
      </c>
      <c r="E8" s="122" t="s">
        <v>16</v>
      </c>
    </row>
    <row r="9" spans="1:6" ht="28.8" x14ac:dyDescent="0.3">
      <c r="A9" s="103" t="s">
        <v>629</v>
      </c>
      <c r="B9" s="103"/>
      <c r="C9" s="105"/>
      <c r="D9" s="294" t="s">
        <v>226</v>
      </c>
      <c r="E9" s="294" t="s">
        <v>226</v>
      </c>
    </row>
    <row r="10" spans="1:6" ht="28.8" x14ac:dyDescent="0.3">
      <c r="A10" s="103" t="s">
        <v>632</v>
      </c>
      <c r="B10" s="104"/>
      <c r="C10" s="105"/>
      <c r="D10" s="294" t="s">
        <v>637</v>
      </c>
      <c r="E10" s="294" t="s">
        <v>637</v>
      </c>
    </row>
    <row r="11" spans="1:6" ht="28.8" x14ac:dyDescent="0.3">
      <c r="A11" s="103" t="s">
        <v>633</v>
      </c>
      <c r="B11" s="104"/>
      <c r="C11" s="105"/>
      <c r="D11" s="294" t="s">
        <v>635</v>
      </c>
      <c r="E11" s="294" t="s">
        <v>635</v>
      </c>
    </row>
    <row r="12" spans="1:6" ht="28.8" x14ac:dyDescent="0.3">
      <c r="A12" s="103" t="s">
        <v>634</v>
      </c>
      <c r="B12" s="104"/>
      <c r="C12" s="105"/>
      <c r="D12" s="294" t="s">
        <v>638</v>
      </c>
      <c r="E12" s="294" t="s">
        <v>638</v>
      </c>
    </row>
    <row r="13" spans="1:6" x14ac:dyDescent="0.3">
      <c r="A13" s="103" t="s">
        <v>192</v>
      </c>
      <c r="B13" s="103" t="s">
        <v>639</v>
      </c>
      <c r="C13" s="105"/>
      <c r="D13" s="295" t="s">
        <v>52</v>
      </c>
      <c r="E13" s="295" t="s">
        <v>63</v>
      </c>
    </row>
    <row r="14" spans="1:6" ht="28.8" x14ac:dyDescent="0.3">
      <c r="A14" s="103" t="s">
        <v>193</v>
      </c>
      <c r="B14" s="104" t="s">
        <v>103</v>
      </c>
      <c r="C14" s="105"/>
      <c r="D14" s="296" t="s">
        <v>652</v>
      </c>
      <c r="E14" s="296" t="s">
        <v>653</v>
      </c>
    </row>
    <row r="15" spans="1:6" x14ac:dyDescent="0.3">
      <c r="A15" s="103" t="s">
        <v>640</v>
      </c>
      <c r="B15" s="104"/>
      <c r="C15" s="105"/>
      <c r="D15" s="297" t="s">
        <v>642</v>
      </c>
      <c r="E15" s="297" t="s">
        <v>642</v>
      </c>
    </row>
    <row r="16" spans="1:6" x14ac:dyDescent="0.3">
      <c r="A16" s="103" t="s">
        <v>641</v>
      </c>
      <c r="B16" s="104" t="s">
        <v>48</v>
      </c>
      <c r="C16" s="105"/>
      <c r="D16" s="297" t="s">
        <v>643</v>
      </c>
      <c r="E16" s="297" t="s">
        <v>644</v>
      </c>
    </row>
    <row r="17" spans="1:5" x14ac:dyDescent="0.3">
      <c r="A17" s="105" t="s">
        <v>645</v>
      </c>
      <c r="B17" s="104" t="s">
        <v>647</v>
      </c>
      <c r="C17" s="105"/>
      <c r="D17" s="298" t="s">
        <v>643</v>
      </c>
      <c r="E17" s="299" t="s">
        <v>648</v>
      </c>
    </row>
    <row r="18" spans="1:5" x14ac:dyDescent="0.3">
      <c r="A18" s="105" t="s">
        <v>646</v>
      </c>
      <c r="B18" s="104" t="s">
        <v>647</v>
      </c>
      <c r="C18" s="105"/>
      <c r="D18" s="298" t="s">
        <v>643</v>
      </c>
      <c r="E18" s="299" t="s">
        <v>649</v>
      </c>
    </row>
    <row r="19" spans="1:5" x14ac:dyDescent="0.3">
      <c r="D19" s="24"/>
      <c r="E19" s="24"/>
    </row>
    <row r="20" spans="1:5" x14ac:dyDescent="0.3">
      <c r="D20" s="24"/>
      <c r="E20" s="24"/>
    </row>
    <row r="21" spans="1:5" x14ac:dyDescent="0.3">
      <c r="D21" s="24"/>
      <c r="E21" s="24"/>
    </row>
    <row r="22" spans="1:5" x14ac:dyDescent="0.3">
      <c r="D22" s="24"/>
      <c r="E22" s="24"/>
    </row>
    <row r="23" spans="1:5" x14ac:dyDescent="0.3">
      <c r="D23" s="24"/>
      <c r="E23" s="24"/>
    </row>
    <row r="24" spans="1:5" x14ac:dyDescent="0.3">
      <c r="D24" s="24"/>
      <c r="E24" s="24"/>
    </row>
    <row r="25" spans="1:5" x14ac:dyDescent="0.3">
      <c r="D25" s="24"/>
      <c r="E25" s="24"/>
    </row>
    <row r="26" spans="1:5" x14ac:dyDescent="0.3">
      <c r="D26" s="24"/>
      <c r="E26" s="24"/>
    </row>
    <row r="27" spans="1:5" x14ac:dyDescent="0.3">
      <c r="D27" s="24"/>
      <c r="E27" s="24"/>
    </row>
    <row r="28" spans="1:5" x14ac:dyDescent="0.3">
      <c r="D28" s="24"/>
      <c r="E28" s="24"/>
    </row>
    <row r="29" spans="1:5" x14ac:dyDescent="0.3">
      <c r="D29" s="24"/>
      <c r="E29" s="24"/>
    </row>
    <row r="30" spans="1:5" x14ac:dyDescent="0.3">
      <c r="D30" s="24"/>
      <c r="E30" s="24"/>
    </row>
    <row r="31" spans="1:5" x14ac:dyDescent="0.3">
      <c r="D31" s="24"/>
      <c r="E31" s="24"/>
    </row>
    <row r="32" spans="1:5" x14ac:dyDescent="0.3">
      <c r="D32" s="24"/>
      <c r="E32" s="24"/>
    </row>
    <row r="33" spans="4:5" x14ac:dyDescent="0.3">
      <c r="D33" s="24"/>
      <c r="E33" s="24"/>
    </row>
    <row r="34" spans="4:5" x14ac:dyDescent="0.3">
      <c r="D34" s="24"/>
      <c r="E34" s="24"/>
    </row>
    <row r="35" spans="4:5" x14ac:dyDescent="0.3">
      <c r="D35" s="24"/>
      <c r="E35" s="24"/>
    </row>
    <row r="36" spans="4:5" x14ac:dyDescent="0.3">
      <c r="D36" s="24"/>
      <c r="E36" s="24"/>
    </row>
    <row r="37" spans="4:5" x14ac:dyDescent="0.3">
      <c r="D37" s="24"/>
      <c r="E37" s="24"/>
    </row>
    <row r="38" spans="4:5" x14ac:dyDescent="0.3">
      <c r="D38" s="24"/>
      <c r="E38" s="24"/>
    </row>
    <row r="39" spans="4:5" x14ac:dyDescent="0.3">
      <c r="D39" s="24"/>
      <c r="E39" s="24"/>
    </row>
    <row r="40" spans="4:5" x14ac:dyDescent="0.3">
      <c r="D40" s="24"/>
      <c r="E40" s="24"/>
    </row>
    <row r="41" spans="4:5" x14ac:dyDescent="0.3">
      <c r="D41" s="24"/>
      <c r="E41" s="24"/>
    </row>
    <row r="42" spans="4:5" x14ac:dyDescent="0.3">
      <c r="D42" s="24"/>
      <c r="E42" s="24"/>
    </row>
    <row r="43" spans="4:5" x14ac:dyDescent="0.3">
      <c r="D43" s="24"/>
      <c r="E43" s="24"/>
    </row>
    <row r="44" spans="4:5" x14ac:dyDescent="0.3">
      <c r="D44" s="24"/>
      <c r="E44" s="24"/>
    </row>
    <row r="45" spans="4:5" x14ac:dyDescent="0.3">
      <c r="D45" s="24"/>
      <c r="E45" s="24"/>
    </row>
    <row r="46" spans="4:5" x14ac:dyDescent="0.3">
      <c r="D46" s="24"/>
      <c r="E46" s="24"/>
    </row>
    <row r="47" spans="4:5" x14ac:dyDescent="0.3">
      <c r="D47" s="24"/>
      <c r="E47" s="24"/>
    </row>
    <row r="48" spans="4:5" x14ac:dyDescent="0.3">
      <c r="D48" s="24"/>
      <c r="E48" s="24"/>
    </row>
    <row r="49" spans="4:5" x14ac:dyDescent="0.3">
      <c r="D49" s="24"/>
      <c r="E49" s="24"/>
    </row>
    <row r="50" spans="4:5" x14ac:dyDescent="0.3">
      <c r="D50" s="24"/>
      <c r="E50" s="24"/>
    </row>
    <row r="51" spans="4:5" x14ac:dyDescent="0.3">
      <c r="D51" s="24"/>
      <c r="E51" s="24"/>
    </row>
    <row r="52" spans="4:5" x14ac:dyDescent="0.3">
      <c r="D52" s="24"/>
      <c r="E52" s="24"/>
    </row>
    <row r="53" spans="4:5" x14ac:dyDescent="0.3">
      <c r="D53" s="24"/>
      <c r="E53" s="24"/>
    </row>
    <row r="54" spans="4:5" x14ac:dyDescent="0.3">
      <c r="D54" s="24"/>
      <c r="E54" s="24"/>
    </row>
    <row r="55" spans="4:5" x14ac:dyDescent="0.3">
      <c r="D55" s="24"/>
      <c r="E55" s="24"/>
    </row>
    <row r="56" spans="4:5" x14ac:dyDescent="0.3">
      <c r="D56" s="24"/>
      <c r="E56" s="24"/>
    </row>
    <row r="57" spans="4:5" x14ac:dyDescent="0.3">
      <c r="D57" s="24"/>
      <c r="E57" s="24"/>
    </row>
    <row r="58" spans="4:5" x14ac:dyDescent="0.3">
      <c r="D58" s="24"/>
      <c r="E58" s="24"/>
    </row>
    <row r="59" spans="4:5" x14ac:dyDescent="0.3">
      <c r="D59" s="24"/>
      <c r="E59" s="24"/>
    </row>
    <row r="60" spans="4:5" x14ac:dyDescent="0.3">
      <c r="D60" s="24"/>
      <c r="E60" s="24"/>
    </row>
    <row r="61" spans="4:5" x14ac:dyDescent="0.3">
      <c r="D61" s="24"/>
      <c r="E61" s="24"/>
    </row>
    <row r="62" spans="4:5" x14ac:dyDescent="0.3">
      <c r="D62" s="24"/>
      <c r="E62" s="24"/>
    </row>
    <row r="63" spans="4:5" x14ac:dyDescent="0.3">
      <c r="D63" s="24"/>
      <c r="E63" s="24"/>
    </row>
    <row r="64" spans="4:5" x14ac:dyDescent="0.3">
      <c r="D64" s="24"/>
      <c r="E64" s="24"/>
    </row>
    <row r="65" spans="4:5" x14ac:dyDescent="0.3">
      <c r="D65" s="24"/>
      <c r="E65" s="24"/>
    </row>
    <row r="66" spans="4:5" x14ac:dyDescent="0.3">
      <c r="D66" s="24"/>
      <c r="E66" s="24"/>
    </row>
    <row r="67" spans="4:5" x14ac:dyDescent="0.3">
      <c r="D67" s="24"/>
      <c r="E67" s="24"/>
    </row>
    <row r="68" spans="4:5" x14ac:dyDescent="0.3">
      <c r="D68" s="24"/>
      <c r="E68" s="24"/>
    </row>
    <row r="69" spans="4:5" x14ac:dyDescent="0.3">
      <c r="D69" s="24"/>
      <c r="E69" s="24"/>
    </row>
    <row r="70" spans="4:5" x14ac:dyDescent="0.3">
      <c r="D70" s="24"/>
      <c r="E70" s="24"/>
    </row>
    <row r="71" spans="4:5" x14ac:dyDescent="0.3">
      <c r="D71" s="24"/>
      <c r="E71" s="24"/>
    </row>
    <row r="72" spans="4:5" x14ac:dyDescent="0.3">
      <c r="D72" s="24"/>
      <c r="E72" s="24"/>
    </row>
    <row r="73" spans="4:5" x14ac:dyDescent="0.3">
      <c r="D73" s="24"/>
      <c r="E73" s="24"/>
    </row>
    <row r="74" spans="4:5" x14ac:dyDescent="0.3">
      <c r="D74" s="24"/>
      <c r="E74" s="24"/>
    </row>
    <row r="75" spans="4:5" x14ac:dyDescent="0.3">
      <c r="D75" s="24"/>
      <c r="E75" s="24"/>
    </row>
    <row r="76" spans="4:5" x14ac:dyDescent="0.3">
      <c r="D76" s="24"/>
      <c r="E76" s="24"/>
    </row>
    <row r="77" spans="4:5" x14ac:dyDescent="0.3">
      <c r="D77" s="24"/>
      <c r="E77" s="24"/>
    </row>
    <row r="78" spans="4:5" x14ac:dyDescent="0.3">
      <c r="D78" s="24"/>
      <c r="E78" s="24"/>
    </row>
    <row r="79" spans="4:5" x14ac:dyDescent="0.3">
      <c r="D79" s="24"/>
      <c r="E79" s="24"/>
    </row>
    <row r="80" spans="4:5" x14ac:dyDescent="0.3">
      <c r="D80" s="24"/>
      <c r="E80" s="24"/>
    </row>
    <row r="81" spans="4:5" x14ac:dyDescent="0.3">
      <c r="D81" s="24"/>
      <c r="E81" s="24"/>
    </row>
    <row r="82" spans="4:5" x14ac:dyDescent="0.3">
      <c r="D82" s="24"/>
      <c r="E82" s="24"/>
    </row>
    <row r="83" spans="4:5" x14ac:dyDescent="0.3">
      <c r="D83" s="24"/>
      <c r="E83" s="24"/>
    </row>
    <row r="84" spans="4:5" x14ac:dyDescent="0.3">
      <c r="D84" s="24"/>
      <c r="E84" s="24"/>
    </row>
    <row r="85" spans="4:5" x14ac:dyDescent="0.3">
      <c r="D85" s="24"/>
      <c r="E85" s="24"/>
    </row>
    <row r="86" spans="4:5" x14ac:dyDescent="0.3">
      <c r="D86" s="24"/>
      <c r="E86" s="24"/>
    </row>
    <row r="87" spans="4:5" x14ac:dyDescent="0.3">
      <c r="D87" s="24"/>
      <c r="E87" s="24"/>
    </row>
    <row r="88" spans="4:5" x14ac:dyDescent="0.3">
      <c r="D88" s="24"/>
      <c r="E88" s="24"/>
    </row>
    <row r="89" spans="4:5" x14ac:dyDescent="0.3">
      <c r="D89" s="24"/>
      <c r="E89" s="24"/>
    </row>
    <row r="90" spans="4:5" x14ac:dyDescent="0.3">
      <c r="D90" s="24"/>
      <c r="E90" s="24"/>
    </row>
    <row r="91" spans="4:5" x14ac:dyDescent="0.3">
      <c r="D91" s="24"/>
      <c r="E91" s="24"/>
    </row>
    <row r="92" spans="4:5" x14ac:dyDescent="0.3">
      <c r="D92" s="24"/>
      <c r="E92" s="24"/>
    </row>
    <row r="93" spans="4:5" x14ac:dyDescent="0.3">
      <c r="D93" s="24"/>
      <c r="E93" s="24"/>
    </row>
    <row r="94" spans="4:5" x14ac:dyDescent="0.3">
      <c r="D94" s="24"/>
      <c r="E94" s="24"/>
    </row>
    <row r="95" spans="4:5" x14ac:dyDescent="0.3">
      <c r="D95" s="24"/>
      <c r="E95" s="24"/>
    </row>
    <row r="96" spans="4:5" x14ac:dyDescent="0.3">
      <c r="D96" s="24"/>
      <c r="E96" s="24"/>
    </row>
    <row r="97" spans="4:5" x14ac:dyDescent="0.3">
      <c r="D97" s="24"/>
      <c r="E97" s="24"/>
    </row>
    <row r="98" spans="4:5" x14ac:dyDescent="0.3">
      <c r="D98" s="24"/>
      <c r="E98" s="24"/>
    </row>
    <row r="99" spans="4:5" x14ac:dyDescent="0.3">
      <c r="D99" s="24"/>
      <c r="E99" s="24"/>
    </row>
    <row r="100" spans="4:5" x14ac:dyDescent="0.3">
      <c r="D100" s="24"/>
      <c r="E100" s="24"/>
    </row>
    <row r="101" spans="4:5" x14ac:dyDescent="0.3">
      <c r="D101" s="24"/>
      <c r="E101" s="24"/>
    </row>
    <row r="102" spans="4:5" x14ac:dyDescent="0.3">
      <c r="D102" s="24"/>
      <c r="E102" s="24"/>
    </row>
    <row r="103" spans="4:5" x14ac:dyDescent="0.3">
      <c r="D103" s="24"/>
      <c r="E103" s="24"/>
    </row>
    <row r="104" spans="4:5" x14ac:dyDescent="0.3">
      <c r="D104" s="24"/>
      <c r="E104" s="24"/>
    </row>
    <row r="105" spans="4:5" x14ac:dyDescent="0.3">
      <c r="D105" s="24"/>
      <c r="E105" s="24"/>
    </row>
    <row r="106" spans="4:5" x14ac:dyDescent="0.3">
      <c r="D106" s="24"/>
      <c r="E106" s="24"/>
    </row>
    <row r="107" spans="4:5" x14ac:dyDescent="0.3">
      <c r="D107" s="24"/>
      <c r="E107" s="24"/>
    </row>
    <row r="108" spans="4:5" x14ac:dyDescent="0.3">
      <c r="D108" s="24"/>
      <c r="E108" s="24"/>
    </row>
    <row r="109" spans="4:5" x14ac:dyDescent="0.3">
      <c r="D109" s="24"/>
      <c r="E109" s="24"/>
    </row>
    <row r="110" spans="4:5" x14ac:dyDescent="0.3">
      <c r="D110" s="24"/>
      <c r="E110" s="24"/>
    </row>
    <row r="111" spans="4:5" x14ac:dyDescent="0.3">
      <c r="D111" s="24"/>
      <c r="E111" s="24"/>
    </row>
    <row r="112" spans="4:5" x14ac:dyDescent="0.3">
      <c r="D112" s="24"/>
      <c r="E112" s="24"/>
    </row>
    <row r="113" spans="4:5" x14ac:dyDescent="0.3">
      <c r="D113" s="24"/>
      <c r="E113" s="24"/>
    </row>
    <row r="114" spans="4:5" x14ac:dyDescent="0.3">
      <c r="D114" s="24"/>
      <c r="E114" s="24"/>
    </row>
    <row r="115" spans="4:5" x14ac:dyDescent="0.3">
      <c r="D115" s="24"/>
      <c r="E115" s="24"/>
    </row>
    <row r="116" spans="4:5" x14ac:dyDescent="0.3">
      <c r="D116" s="24"/>
      <c r="E116" s="24"/>
    </row>
    <row r="117" spans="4:5" x14ac:dyDescent="0.3">
      <c r="D117" s="24"/>
      <c r="E117" s="24"/>
    </row>
    <row r="118" spans="4:5" x14ac:dyDescent="0.3">
      <c r="D118" s="24"/>
      <c r="E118" s="24"/>
    </row>
    <row r="119" spans="4:5" x14ac:dyDescent="0.3">
      <c r="D119" s="24"/>
      <c r="E119" s="24"/>
    </row>
    <row r="120" spans="4:5" x14ac:dyDescent="0.3">
      <c r="D120" s="24"/>
      <c r="E120" s="24"/>
    </row>
    <row r="121" spans="4:5" x14ac:dyDescent="0.3">
      <c r="D121" s="24"/>
      <c r="E121" s="24"/>
    </row>
    <row r="122" spans="4:5" x14ac:dyDescent="0.3">
      <c r="D122" s="24"/>
      <c r="E122" s="24"/>
    </row>
    <row r="123" spans="4:5" x14ac:dyDescent="0.3">
      <c r="D123" s="24"/>
      <c r="E123" s="24"/>
    </row>
    <row r="124" spans="4:5" x14ac:dyDescent="0.3">
      <c r="D124" s="24"/>
      <c r="E124" s="24"/>
    </row>
    <row r="125" spans="4:5" x14ac:dyDescent="0.3">
      <c r="D125" s="24"/>
      <c r="E125" s="24"/>
    </row>
    <row r="126" spans="4:5" x14ac:dyDescent="0.3">
      <c r="D126" s="24"/>
      <c r="E126" s="24"/>
    </row>
    <row r="127" spans="4:5" x14ac:dyDescent="0.3">
      <c r="D127" s="24"/>
      <c r="E127" s="24"/>
    </row>
    <row r="128" spans="4:5" x14ac:dyDescent="0.3">
      <c r="D128" s="24"/>
      <c r="E128" s="24"/>
    </row>
    <row r="129" spans="4:5" x14ac:dyDescent="0.3">
      <c r="D129" s="24"/>
      <c r="E129" s="24"/>
    </row>
    <row r="130" spans="4:5" x14ac:dyDescent="0.3">
      <c r="D130" s="24"/>
      <c r="E130" s="24"/>
    </row>
    <row r="131" spans="4:5" x14ac:dyDescent="0.3">
      <c r="D131" s="24"/>
      <c r="E131" s="24"/>
    </row>
    <row r="132" spans="4:5" x14ac:dyDescent="0.3">
      <c r="D132" s="24"/>
      <c r="E132" s="24"/>
    </row>
    <row r="133" spans="4:5" x14ac:dyDescent="0.3">
      <c r="D133" s="24"/>
      <c r="E133" s="24"/>
    </row>
    <row r="134" spans="4:5" x14ac:dyDescent="0.3">
      <c r="D134" s="24"/>
      <c r="E134" s="24"/>
    </row>
    <row r="135" spans="4:5" x14ac:dyDescent="0.3">
      <c r="D135" s="24"/>
      <c r="E135" s="24"/>
    </row>
    <row r="136" spans="4:5" x14ac:dyDescent="0.3">
      <c r="D136" s="24"/>
      <c r="E136" s="24"/>
    </row>
    <row r="137" spans="4:5" x14ac:dyDescent="0.3">
      <c r="D137" s="24"/>
      <c r="E137" s="24"/>
    </row>
    <row r="138" spans="4:5" x14ac:dyDescent="0.3">
      <c r="D138" s="24"/>
      <c r="E138" s="24"/>
    </row>
    <row r="139" spans="4:5" x14ac:dyDescent="0.3">
      <c r="D139" s="24"/>
      <c r="E139" s="24"/>
    </row>
    <row r="140" spans="4:5" x14ac:dyDescent="0.3">
      <c r="D140" s="24"/>
      <c r="E140" s="24"/>
    </row>
    <row r="141" spans="4:5" x14ac:dyDescent="0.3">
      <c r="D141" s="24"/>
      <c r="E141" s="24"/>
    </row>
    <row r="142" spans="4:5" x14ac:dyDescent="0.3">
      <c r="D142" s="24"/>
      <c r="E142" s="24"/>
    </row>
    <row r="143" spans="4:5" x14ac:dyDescent="0.3">
      <c r="D143" s="24"/>
      <c r="E143" s="24"/>
    </row>
    <row r="144" spans="4:5" x14ac:dyDescent="0.3">
      <c r="D144" s="24"/>
      <c r="E144" s="24"/>
    </row>
    <row r="145" spans="4:5" x14ac:dyDescent="0.3">
      <c r="D145" s="24"/>
      <c r="E145" s="24"/>
    </row>
    <row r="146" spans="4:5" x14ac:dyDescent="0.3">
      <c r="D146" s="24"/>
      <c r="E146" s="24"/>
    </row>
    <row r="147" spans="4:5" x14ac:dyDescent="0.3">
      <c r="D147" s="24"/>
      <c r="E147" s="24"/>
    </row>
    <row r="148" spans="4:5" x14ac:dyDescent="0.3">
      <c r="D148" s="24"/>
      <c r="E148" s="24"/>
    </row>
    <row r="149" spans="4:5" x14ac:dyDescent="0.3">
      <c r="D149" s="24"/>
      <c r="E149" s="24"/>
    </row>
    <row r="150" spans="4:5" x14ac:dyDescent="0.3">
      <c r="D150" s="24"/>
      <c r="E150" s="24"/>
    </row>
    <row r="151" spans="4:5" x14ac:dyDescent="0.3">
      <c r="D151" s="24"/>
      <c r="E151" s="24"/>
    </row>
    <row r="152" spans="4:5" x14ac:dyDescent="0.3">
      <c r="D152" s="24"/>
      <c r="E152" s="24"/>
    </row>
    <row r="153" spans="4:5" x14ac:dyDescent="0.3">
      <c r="D153" s="24"/>
      <c r="E153" s="24"/>
    </row>
    <row r="154" spans="4:5" x14ac:dyDescent="0.3">
      <c r="D154" s="24"/>
      <c r="E154" s="24"/>
    </row>
    <row r="155" spans="4:5" x14ac:dyDescent="0.3">
      <c r="D155" s="24"/>
      <c r="E155" s="24"/>
    </row>
    <row r="156" spans="4:5" x14ac:dyDescent="0.3">
      <c r="D156" s="24"/>
      <c r="E156" s="24"/>
    </row>
    <row r="157" spans="4:5" x14ac:dyDescent="0.3">
      <c r="D157" s="24"/>
      <c r="E157" s="24"/>
    </row>
    <row r="158" spans="4:5" x14ac:dyDescent="0.3">
      <c r="D158" s="24"/>
      <c r="E158" s="24"/>
    </row>
    <row r="159" spans="4:5" x14ac:dyDescent="0.3">
      <c r="D159" s="24"/>
      <c r="E159" s="24"/>
    </row>
    <row r="160" spans="4:5" x14ac:dyDescent="0.3">
      <c r="D160" s="24"/>
      <c r="E160" s="24"/>
    </row>
    <row r="161" spans="4:5" x14ac:dyDescent="0.3">
      <c r="D161" s="24"/>
      <c r="E161" s="24"/>
    </row>
    <row r="162" spans="4:5" x14ac:dyDescent="0.3">
      <c r="D162" s="24"/>
      <c r="E162" s="24"/>
    </row>
    <row r="163" spans="4:5" x14ac:dyDescent="0.3">
      <c r="D163" s="24"/>
      <c r="E163" s="24"/>
    </row>
    <row r="164" spans="4:5" x14ac:dyDescent="0.3">
      <c r="D164" s="24"/>
      <c r="E164" s="24"/>
    </row>
    <row r="165" spans="4:5" x14ac:dyDescent="0.3">
      <c r="D165" s="24"/>
      <c r="E165" s="24"/>
    </row>
    <row r="166" spans="4:5" x14ac:dyDescent="0.3">
      <c r="D166" s="24"/>
      <c r="E166" s="24"/>
    </row>
    <row r="167" spans="4:5" x14ac:dyDescent="0.3">
      <c r="D167" s="24"/>
      <c r="E167" s="24"/>
    </row>
    <row r="168" spans="4:5" x14ac:dyDescent="0.3">
      <c r="D168" s="24"/>
      <c r="E168" s="24"/>
    </row>
    <row r="169" spans="4:5" x14ac:dyDescent="0.3">
      <c r="D169" s="24"/>
      <c r="E169" s="24"/>
    </row>
    <row r="170" spans="4:5" x14ac:dyDescent="0.3">
      <c r="D170" s="24"/>
      <c r="E170" s="24"/>
    </row>
    <row r="171" spans="4:5" x14ac:dyDescent="0.3">
      <c r="D171" s="24"/>
      <c r="E171" s="24"/>
    </row>
    <row r="172" spans="4:5" x14ac:dyDescent="0.3">
      <c r="D172" s="24"/>
      <c r="E172" s="24"/>
    </row>
    <row r="173" spans="4:5" x14ac:dyDescent="0.3">
      <c r="D173" s="24"/>
      <c r="E173" s="24"/>
    </row>
    <row r="174" spans="4:5" x14ac:dyDescent="0.3">
      <c r="D174" s="24"/>
      <c r="E174" s="24"/>
    </row>
    <row r="175" spans="4:5" x14ac:dyDescent="0.3">
      <c r="D175" s="24"/>
      <c r="E175" s="24"/>
    </row>
    <row r="176" spans="4:5" x14ac:dyDescent="0.3">
      <c r="D176" s="24"/>
      <c r="E176" s="24"/>
    </row>
    <row r="177" spans="4:5" x14ac:dyDescent="0.3">
      <c r="D177" s="24"/>
      <c r="E177" s="24"/>
    </row>
    <row r="178" spans="4:5" x14ac:dyDescent="0.3">
      <c r="D178" s="24"/>
      <c r="E178" s="24"/>
    </row>
    <row r="179" spans="4:5" x14ac:dyDescent="0.3">
      <c r="D179" s="24"/>
      <c r="E179" s="24"/>
    </row>
    <row r="180" spans="4:5" x14ac:dyDescent="0.3">
      <c r="D180" s="24"/>
      <c r="E180" s="24"/>
    </row>
    <row r="181" spans="4:5" x14ac:dyDescent="0.3">
      <c r="D181" s="24"/>
      <c r="E181" s="24"/>
    </row>
    <row r="182" spans="4:5" x14ac:dyDescent="0.3">
      <c r="D182" s="24"/>
      <c r="E182" s="24"/>
    </row>
    <row r="183" spans="4:5" x14ac:dyDescent="0.3">
      <c r="D183" s="24"/>
      <c r="E183" s="24"/>
    </row>
    <row r="184" spans="4:5" x14ac:dyDescent="0.3">
      <c r="D184" s="24"/>
      <c r="E184" s="24"/>
    </row>
    <row r="185" spans="4:5" x14ac:dyDescent="0.3">
      <c r="D185" s="24"/>
      <c r="E185" s="24"/>
    </row>
    <row r="186" spans="4:5" x14ac:dyDescent="0.3">
      <c r="D186" s="24"/>
      <c r="E186" s="24"/>
    </row>
    <row r="187" spans="4:5" x14ac:dyDescent="0.3">
      <c r="D187" s="24"/>
      <c r="E187" s="24"/>
    </row>
    <row r="188" spans="4:5" x14ac:dyDescent="0.3">
      <c r="D188" s="24"/>
      <c r="E188" s="24"/>
    </row>
    <row r="189" spans="4:5" x14ac:dyDescent="0.3">
      <c r="D189" s="24"/>
      <c r="E189" s="24"/>
    </row>
    <row r="190" spans="4:5" x14ac:dyDescent="0.3">
      <c r="D190" s="24"/>
      <c r="E190" s="24"/>
    </row>
    <row r="191" spans="4:5" x14ac:dyDescent="0.3">
      <c r="D191" s="24"/>
      <c r="E191" s="24"/>
    </row>
    <row r="192" spans="4:5" x14ac:dyDescent="0.3">
      <c r="D192" s="24"/>
      <c r="E192" s="24"/>
    </row>
    <row r="193" spans="4:5" x14ac:dyDescent="0.3">
      <c r="D193" s="24"/>
      <c r="E193" s="24"/>
    </row>
    <row r="194" spans="4:5" x14ac:dyDescent="0.3">
      <c r="D194" s="24"/>
      <c r="E194" s="24"/>
    </row>
    <row r="195" spans="4:5" x14ac:dyDescent="0.3">
      <c r="D195" s="24"/>
      <c r="E195" s="24"/>
    </row>
    <row r="196" spans="4:5" x14ac:dyDescent="0.3">
      <c r="D196" s="24"/>
      <c r="E196" s="24"/>
    </row>
    <row r="197" spans="4:5" x14ac:dyDescent="0.3">
      <c r="D197" s="24"/>
      <c r="E197" s="24"/>
    </row>
    <row r="198" spans="4:5" x14ac:dyDescent="0.3">
      <c r="D198" s="24"/>
      <c r="E198" s="24"/>
    </row>
    <row r="199" spans="4:5" x14ac:dyDescent="0.3">
      <c r="D199" s="24"/>
      <c r="E199" s="24"/>
    </row>
    <row r="200" spans="4:5" x14ac:dyDescent="0.3">
      <c r="D200" s="24"/>
      <c r="E200" s="24"/>
    </row>
    <row r="201" spans="4:5" x14ac:dyDescent="0.3">
      <c r="D201" s="24"/>
      <c r="E201" s="24"/>
    </row>
    <row r="202" spans="4:5" x14ac:dyDescent="0.3">
      <c r="D202" s="24"/>
      <c r="E202" s="24"/>
    </row>
    <row r="203" spans="4:5" x14ac:dyDescent="0.3">
      <c r="D203" s="24"/>
      <c r="E203" s="24"/>
    </row>
    <row r="204" spans="4:5" x14ac:dyDescent="0.3">
      <c r="D204" s="24"/>
      <c r="E204" s="24"/>
    </row>
    <row r="205" spans="4:5" x14ac:dyDescent="0.3">
      <c r="D205" s="24"/>
      <c r="E205" s="24"/>
    </row>
    <row r="206" spans="4:5" x14ac:dyDescent="0.3">
      <c r="D206" s="24"/>
      <c r="E206" s="24"/>
    </row>
    <row r="207" spans="4:5" x14ac:dyDescent="0.3">
      <c r="D207" s="24"/>
      <c r="E207" s="24"/>
    </row>
    <row r="208" spans="4:5" x14ac:dyDescent="0.3">
      <c r="D208" s="24"/>
      <c r="E208" s="24"/>
    </row>
    <row r="209" spans="4:5" x14ac:dyDescent="0.3">
      <c r="D209" s="24"/>
      <c r="E209" s="24"/>
    </row>
    <row r="210" spans="4:5" x14ac:dyDescent="0.3">
      <c r="D210" s="24"/>
      <c r="E210" s="24"/>
    </row>
    <row r="211" spans="4:5" x14ac:dyDescent="0.3">
      <c r="D211" s="24"/>
      <c r="E211" s="24"/>
    </row>
    <row r="212" spans="4:5" x14ac:dyDescent="0.3">
      <c r="D212" s="24"/>
      <c r="E212" s="24"/>
    </row>
    <row r="213" spans="4:5" x14ac:dyDescent="0.3">
      <c r="D213" s="24"/>
      <c r="E213" s="24"/>
    </row>
    <row r="214" spans="4:5" x14ac:dyDescent="0.3">
      <c r="D214" s="24"/>
      <c r="E214" s="24"/>
    </row>
    <row r="215" spans="4:5" x14ac:dyDescent="0.3">
      <c r="D215" s="24"/>
      <c r="E215" s="24"/>
    </row>
    <row r="216" spans="4:5" x14ac:dyDescent="0.3">
      <c r="D216" s="24"/>
      <c r="E216" s="24"/>
    </row>
    <row r="217" spans="4:5" x14ac:dyDescent="0.3">
      <c r="D217" s="24"/>
      <c r="E217" s="24"/>
    </row>
    <row r="218" spans="4:5" x14ac:dyDescent="0.3">
      <c r="D218" s="24"/>
      <c r="E218" s="24"/>
    </row>
    <row r="219" spans="4:5" x14ac:dyDescent="0.3">
      <c r="D219" s="24"/>
      <c r="E219" s="24"/>
    </row>
    <row r="220" spans="4:5" x14ac:dyDescent="0.3">
      <c r="D220" s="24"/>
      <c r="E220" s="24"/>
    </row>
    <row r="221" spans="4:5" x14ac:dyDescent="0.3">
      <c r="D221" s="24"/>
      <c r="E221" s="24"/>
    </row>
    <row r="222" spans="4:5" x14ac:dyDescent="0.3">
      <c r="D222" s="24"/>
      <c r="E222" s="24"/>
    </row>
    <row r="223" spans="4:5" x14ac:dyDescent="0.3">
      <c r="D223" s="24"/>
      <c r="E223" s="24"/>
    </row>
    <row r="224" spans="4:5" x14ac:dyDescent="0.3">
      <c r="D224" s="24"/>
      <c r="E224" s="24"/>
    </row>
    <row r="225" spans="4:5" x14ac:dyDescent="0.3">
      <c r="D225" s="24"/>
      <c r="E225" s="24"/>
    </row>
    <row r="226" spans="4:5" x14ac:dyDescent="0.3">
      <c r="D226" s="24"/>
      <c r="E226" s="24"/>
    </row>
    <row r="227" spans="4:5" x14ac:dyDescent="0.3">
      <c r="D227" s="24"/>
      <c r="E227" s="24"/>
    </row>
    <row r="228" spans="4:5" x14ac:dyDescent="0.3">
      <c r="D228" s="24"/>
      <c r="E228" s="24"/>
    </row>
    <row r="229" spans="4:5" x14ac:dyDescent="0.3">
      <c r="D229" s="24"/>
      <c r="E229" s="24"/>
    </row>
    <row r="230" spans="4:5" x14ac:dyDescent="0.3">
      <c r="D230" s="24"/>
      <c r="E230" s="24"/>
    </row>
    <row r="231" spans="4:5" x14ac:dyDescent="0.3">
      <c r="D231" s="24"/>
      <c r="E231" s="24"/>
    </row>
    <row r="232" spans="4:5" x14ac:dyDescent="0.3">
      <c r="D232" s="24"/>
      <c r="E232" s="24"/>
    </row>
    <row r="233" spans="4:5" x14ac:dyDescent="0.3">
      <c r="D233" s="24"/>
      <c r="E233" s="24"/>
    </row>
    <row r="234" spans="4:5" x14ac:dyDescent="0.3">
      <c r="D234" s="24"/>
      <c r="E234" s="24"/>
    </row>
    <row r="235" spans="4:5" x14ac:dyDescent="0.3">
      <c r="D235" s="24"/>
      <c r="E235" s="24"/>
    </row>
    <row r="236" spans="4:5" x14ac:dyDescent="0.3">
      <c r="D236" s="24"/>
      <c r="E236" s="24"/>
    </row>
    <row r="237" spans="4:5" x14ac:dyDescent="0.3">
      <c r="D237" s="24"/>
      <c r="E237" s="24"/>
    </row>
    <row r="238" spans="4:5" x14ac:dyDescent="0.3">
      <c r="D238" s="24"/>
      <c r="E238" s="24"/>
    </row>
    <row r="239" spans="4:5" x14ac:dyDescent="0.3">
      <c r="D239" s="24"/>
      <c r="E239" s="24"/>
    </row>
    <row r="240" spans="4:5" x14ac:dyDescent="0.3">
      <c r="D240" s="24"/>
      <c r="E240" s="24"/>
    </row>
    <row r="241" spans="4:5" x14ac:dyDescent="0.3">
      <c r="D241" s="24"/>
      <c r="E241" s="24"/>
    </row>
    <row r="242" spans="4:5" x14ac:dyDescent="0.3">
      <c r="D242" s="24"/>
      <c r="E242" s="24"/>
    </row>
    <row r="243" spans="4:5" x14ac:dyDescent="0.3">
      <c r="D243" s="24"/>
      <c r="E243" s="24"/>
    </row>
    <row r="244" spans="4:5" x14ac:dyDescent="0.3">
      <c r="D244" s="24"/>
      <c r="E244" s="24"/>
    </row>
    <row r="245" spans="4:5" x14ac:dyDescent="0.3">
      <c r="D245" s="24"/>
      <c r="E245" s="24"/>
    </row>
    <row r="246" spans="4:5" x14ac:dyDescent="0.3">
      <c r="D246" s="24"/>
      <c r="E246" s="24"/>
    </row>
    <row r="247" spans="4:5" x14ac:dyDescent="0.3">
      <c r="D247" s="24"/>
      <c r="E247" s="24"/>
    </row>
    <row r="248" spans="4:5" x14ac:dyDescent="0.3">
      <c r="D248" s="24"/>
      <c r="E248" s="24"/>
    </row>
    <row r="249" spans="4:5" x14ac:dyDescent="0.3">
      <c r="D249" s="24"/>
      <c r="E249" s="24"/>
    </row>
    <row r="250" spans="4:5" x14ac:dyDescent="0.3">
      <c r="D250" s="24"/>
      <c r="E250" s="24"/>
    </row>
    <row r="251" spans="4:5" x14ac:dyDescent="0.3">
      <c r="D251" s="24"/>
      <c r="E251" s="24"/>
    </row>
    <row r="252" spans="4:5" x14ac:dyDescent="0.3">
      <c r="D252" s="24"/>
      <c r="E252" s="24"/>
    </row>
    <row r="253" spans="4:5" x14ac:dyDescent="0.3">
      <c r="D253" s="24"/>
      <c r="E253" s="24"/>
    </row>
    <row r="254" spans="4:5" x14ac:dyDescent="0.3">
      <c r="D254" s="24"/>
      <c r="E254" s="24"/>
    </row>
    <row r="255" spans="4:5" x14ac:dyDescent="0.3">
      <c r="D255" s="24"/>
      <c r="E255" s="24"/>
    </row>
    <row r="256" spans="4:5" x14ac:dyDescent="0.3">
      <c r="D256" s="24"/>
      <c r="E256" s="24"/>
    </row>
    <row r="257" spans="4:5" x14ac:dyDescent="0.3">
      <c r="D257" s="24"/>
      <c r="E257" s="24"/>
    </row>
    <row r="258" spans="4:5" x14ac:dyDescent="0.3">
      <c r="D258" s="24"/>
      <c r="E258" s="24"/>
    </row>
    <row r="259" spans="4:5" x14ac:dyDescent="0.3">
      <c r="D259" s="24"/>
      <c r="E259" s="24"/>
    </row>
    <row r="260" spans="4:5" x14ac:dyDescent="0.3">
      <c r="D260" s="24"/>
      <c r="E260" s="24"/>
    </row>
    <row r="261" spans="4:5" x14ac:dyDescent="0.3">
      <c r="D261" s="24"/>
      <c r="E261" s="24"/>
    </row>
    <row r="262" spans="4:5" x14ac:dyDescent="0.3">
      <c r="D262" s="24"/>
      <c r="E262" s="24"/>
    </row>
    <row r="263" spans="4:5" x14ac:dyDescent="0.3">
      <c r="D263" s="24"/>
      <c r="E263" s="24"/>
    </row>
    <row r="264" spans="4:5" x14ac:dyDescent="0.3">
      <c r="D264" s="24"/>
      <c r="E264" s="24"/>
    </row>
    <row r="265" spans="4:5" x14ac:dyDescent="0.3">
      <c r="D265" s="24"/>
      <c r="E265" s="24"/>
    </row>
    <row r="266" spans="4:5" x14ac:dyDescent="0.3">
      <c r="D266" s="24"/>
      <c r="E266" s="24"/>
    </row>
    <row r="267" spans="4:5" x14ac:dyDescent="0.3">
      <c r="D267" s="24"/>
      <c r="E267" s="24"/>
    </row>
    <row r="268" spans="4:5" x14ac:dyDescent="0.3">
      <c r="D268" s="24"/>
      <c r="E268" s="24"/>
    </row>
    <row r="269" spans="4:5" x14ac:dyDescent="0.3">
      <c r="D269" s="24"/>
      <c r="E269" s="24"/>
    </row>
    <row r="270" spans="4:5" x14ac:dyDescent="0.3">
      <c r="D270" s="24"/>
      <c r="E270" s="24"/>
    </row>
    <row r="271" spans="4:5" x14ac:dyDescent="0.3">
      <c r="D271" s="24"/>
      <c r="E271" s="24"/>
    </row>
    <row r="272" spans="4:5" x14ac:dyDescent="0.3">
      <c r="D272" s="24"/>
      <c r="E272" s="24"/>
    </row>
    <row r="273" spans="4:5" x14ac:dyDescent="0.3">
      <c r="D273" s="24"/>
      <c r="E273" s="24"/>
    </row>
    <row r="274" spans="4:5" x14ac:dyDescent="0.3">
      <c r="D274" s="24"/>
      <c r="E274" s="24"/>
    </row>
    <row r="275" spans="4:5" x14ac:dyDescent="0.3">
      <c r="D275" s="24"/>
      <c r="E275" s="24"/>
    </row>
    <row r="276" spans="4:5" x14ac:dyDescent="0.3">
      <c r="D276" s="24"/>
      <c r="E276" s="24"/>
    </row>
    <row r="277" spans="4:5" x14ac:dyDescent="0.3">
      <c r="D277" s="24"/>
      <c r="E277" s="24"/>
    </row>
    <row r="278" spans="4:5" x14ac:dyDescent="0.3">
      <c r="D278" s="24"/>
      <c r="E278" s="24"/>
    </row>
    <row r="279" spans="4:5" x14ac:dyDescent="0.3">
      <c r="D279" s="24"/>
      <c r="E279" s="24"/>
    </row>
    <row r="280" spans="4:5" x14ac:dyDescent="0.3">
      <c r="D280" s="24"/>
      <c r="E280" s="24"/>
    </row>
    <row r="281" spans="4:5" x14ac:dyDescent="0.3">
      <c r="D281" s="24"/>
      <c r="E281" s="24"/>
    </row>
    <row r="282" spans="4:5" x14ac:dyDescent="0.3">
      <c r="D282" s="24"/>
      <c r="E282" s="24"/>
    </row>
    <row r="283" spans="4:5" x14ac:dyDescent="0.3">
      <c r="D283" s="24"/>
      <c r="E283" s="24"/>
    </row>
    <row r="284" spans="4:5" x14ac:dyDescent="0.3">
      <c r="D284" s="24"/>
      <c r="E284" s="24"/>
    </row>
    <row r="285" spans="4:5" x14ac:dyDescent="0.3">
      <c r="D285" s="24"/>
      <c r="E285" s="24"/>
    </row>
    <row r="286" spans="4:5" x14ac:dyDescent="0.3">
      <c r="D286" s="24"/>
      <c r="E286" s="24"/>
    </row>
    <row r="287" spans="4:5" x14ac:dyDescent="0.3">
      <c r="D287" s="24"/>
      <c r="E287" s="24"/>
    </row>
    <row r="288" spans="4:5" x14ac:dyDescent="0.3">
      <c r="D288" s="24"/>
      <c r="E288" s="24"/>
    </row>
    <row r="289" spans="4:5" x14ac:dyDescent="0.3">
      <c r="D289" s="24"/>
      <c r="E289" s="24"/>
    </row>
    <row r="290" spans="4:5" x14ac:dyDescent="0.3">
      <c r="D290" s="24"/>
      <c r="E290" s="24"/>
    </row>
    <row r="291" spans="4:5" x14ac:dyDescent="0.3">
      <c r="D291" s="24"/>
      <c r="E291" s="24"/>
    </row>
    <row r="292" spans="4:5" x14ac:dyDescent="0.3">
      <c r="D292" s="24"/>
      <c r="E292" s="24"/>
    </row>
    <row r="293" spans="4:5" x14ac:dyDescent="0.3">
      <c r="D293" s="24"/>
      <c r="E293" s="24"/>
    </row>
    <row r="294" spans="4:5" x14ac:dyDescent="0.3">
      <c r="D294" s="24"/>
      <c r="E294" s="24"/>
    </row>
    <row r="295" spans="4:5" x14ac:dyDescent="0.3">
      <c r="D295" s="24"/>
      <c r="E295" s="24"/>
    </row>
    <row r="296" spans="4:5" x14ac:dyDescent="0.3">
      <c r="D296" s="24"/>
      <c r="E296" s="24"/>
    </row>
    <row r="297" spans="4:5" x14ac:dyDescent="0.3">
      <c r="D297" s="24"/>
      <c r="E297" s="24"/>
    </row>
    <row r="298" spans="4:5" x14ac:dyDescent="0.3">
      <c r="D298" s="24"/>
      <c r="E298" s="24"/>
    </row>
    <row r="299" spans="4:5" x14ac:dyDescent="0.3">
      <c r="D299" s="24"/>
      <c r="E299" s="24"/>
    </row>
    <row r="300" spans="4:5" x14ac:dyDescent="0.3">
      <c r="D300" s="24"/>
      <c r="E300" s="24"/>
    </row>
    <row r="301" spans="4:5" x14ac:dyDescent="0.3">
      <c r="D301" s="24"/>
      <c r="E301" s="24"/>
    </row>
    <row r="302" spans="4:5" x14ac:dyDescent="0.3">
      <c r="D302" s="24"/>
      <c r="E302" s="24"/>
    </row>
    <row r="303" spans="4:5" x14ac:dyDescent="0.3">
      <c r="D303" s="24"/>
      <c r="E303" s="24"/>
    </row>
    <row r="304" spans="4:5" x14ac:dyDescent="0.3">
      <c r="D304" s="24"/>
      <c r="E304" s="24"/>
    </row>
    <row r="305" spans="4:5" x14ac:dyDescent="0.3">
      <c r="D305" s="24"/>
      <c r="E305" s="24"/>
    </row>
    <row r="306" spans="4:5" x14ac:dyDescent="0.3">
      <c r="D306" s="24"/>
      <c r="E306" s="24"/>
    </row>
    <row r="307" spans="4:5" x14ac:dyDescent="0.3">
      <c r="D307" s="24"/>
      <c r="E307" s="24"/>
    </row>
    <row r="308" spans="4:5" x14ac:dyDescent="0.3">
      <c r="D308" s="24"/>
      <c r="E308" s="24"/>
    </row>
    <row r="309" spans="4:5" x14ac:dyDescent="0.3">
      <c r="D309" s="24"/>
      <c r="E309" s="24"/>
    </row>
    <row r="310" spans="4:5" x14ac:dyDescent="0.3">
      <c r="D310" s="24"/>
      <c r="E310" s="24"/>
    </row>
    <row r="311" spans="4:5" x14ac:dyDescent="0.3">
      <c r="D311" s="24"/>
      <c r="E311" s="24"/>
    </row>
    <row r="312" spans="4:5" x14ac:dyDescent="0.3">
      <c r="D312" s="24"/>
      <c r="E312" s="24"/>
    </row>
    <row r="313" spans="4:5" x14ac:dyDescent="0.3">
      <c r="D313" s="24"/>
      <c r="E313" s="24"/>
    </row>
    <row r="314" spans="4:5" x14ac:dyDescent="0.3">
      <c r="D314" s="24"/>
      <c r="E314" s="24"/>
    </row>
    <row r="315" spans="4:5" x14ac:dyDescent="0.3">
      <c r="D315" s="24"/>
      <c r="E315" s="24"/>
    </row>
    <row r="316" spans="4:5" x14ac:dyDescent="0.3">
      <c r="D316" s="24"/>
      <c r="E316" s="24"/>
    </row>
    <row r="317" spans="4:5" x14ac:dyDescent="0.3">
      <c r="D317" s="24"/>
      <c r="E317" s="24"/>
    </row>
    <row r="318" spans="4:5" x14ac:dyDescent="0.3">
      <c r="D318" s="24"/>
      <c r="E318" s="24"/>
    </row>
    <row r="319" spans="4:5" x14ac:dyDescent="0.3">
      <c r="D319" s="24"/>
      <c r="E319" s="24"/>
    </row>
    <row r="320" spans="4:5" x14ac:dyDescent="0.3">
      <c r="D320" s="24"/>
      <c r="E320" s="24"/>
    </row>
    <row r="321" spans="4:5" x14ac:dyDescent="0.3">
      <c r="D321" s="24"/>
      <c r="E321" s="24"/>
    </row>
    <row r="322" spans="4:5" x14ac:dyDescent="0.3">
      <c r="D322" s="24"/>
      <c r="E322" s="24"/>
    </row>
    <row r="323" spans="4:5" x14ac:dyDescent="0.3">
      <c r="D323" s="24"/>
      <c r="E323" s="24"/>
    </row>
    <row r="324" spans="4:5" x14ac:dyDescent="0.3">
      <c r="D324" s="24"/>
      <c r="E324" s="24"/>
    </row>
    <row r="325" spans="4:5" x14ac:dyDescent="0.3">
      <c r="D325" s="24"/>
      <c r="E325" s="24"/>
    </row>
    <row r="326" spans="4:5" x14ac:dyDescent="0.3">
      <c r="D326" s="24"/>
      <c r="E326" s="24"/>
    </row>
    <row r="327" spans="4:5" x14ac:dyDescent="0.3">
      <c r="D327" s="24"/>
      <c r="E327" s="24"/>
    </row>
    <row r="328" spans="4:5" x14ac:dyDescent="0.3">
      <c r="D328" s="24"/>
      <c r="E328" s="24"/>
    </row>
    <row r="329" spans="4:5" x14ac:dyDescent="0.3">
      <c r="D329" s="24"/>
      <c r="E329" s="24"/>
    </row>
    <row r="330" spans="4:5" x14ac:dyDescent="0.3">
      <c r="D330" s="24"/>
      <c r="E330" s="24"/>
    </row>
    <row r="331" spans="4:5" x14ac:dyDescent="0.3">
      <c r="D331" s="24"/>
      <c r="E331" s="24"/>
    </row>
    <row r="332" spans="4:5" x14ac:dyDescent="0.3">
      <c r="D332" s="24"/>
      <c r="E332" s="24"/>
    </row>
    <row r="333" spans="4:5" x14ac:dyDescent="0.3">
      <c r="D333" s="24"/>
      <c r="E333" s="24"/>
    </row>
    <row r="334" spans="4:5" x14ac:dyDescent="0.3">
      <c r="D334" s="24"/>
      <c r="E334" s="24"/>
    </row>
    <row r="335" spans="4:5" x14ac:dyDescent="0.3">
      <c r="D335" s="24"/>
      <c r="E335" s="24"/>
    </row>
    <row r="336" spans="4:5" x14ac:dyDescent="0.3">
      <c r="D336" s="24"/>
      <c r="E336" s="24"/>
    </row>
    <row r="337" spans="4:5" x14ac:dyDescent="0.3">
      <c r="D337" s="24"/>
      <c r="E337" s="24"/>
    </row>
    <row r="338" spans="4:5" x14ac:dyDescent="0.3">
      <c r="D338" s="24"/>
      <c r="E338" s="24"/>
    </row>
    <row r="339" spans="4:5" x14ac:dyDescent="0.3">
      <c r="D339" s="24"/>
      <c r="E339" s="24"/>
    </row>
    <row r="340" spans="4:5" x14ac:dyDescent="0.3">
      <c r="D340" s="24"/>
      <c r="E340" s="24"/>
    </row>
    <row r="341" spans="4:5" x14ac:dyDescent="0.3">
      <c r="D341" s="24"/>
      <c r="E341" s="24"/>
    </row>
    <row r="342" spans="4:5" x14ac:dyDescent="0.3">
      <c r="D342" s="24"/>
      <c r="E342" s="24"/>
    </row>
    <row r="343" spans="4:5" x14ac:dyDescent="0.3">
      <c r="D343" s="24"/>
      <c r="E343" s="24"/>
    </row>
    <row r="344" spans="4:5" x14ac:dyDescent="0.3">
      <c r="D344" s="24"/>
      <c r="E344" s="24"/>
    </row>
    <row r="345" spans="4:5" x14ac:dyDescent="0.3">
      <c r="D345" s="24"/>
      <c r="E345" s="24"/>
    </row>
    <row r="346" spans="4:5" x14ac:dyDescent="0.3">
      <c r="D346" s="24"/>
      <c r="E346" s="24"/>
    </row>
    <row r="347" spans="4:5" x14ac:dyDescent="0.3">
      <c r="D347" s="24"/>
      <c r="E347" s="24"/>
    </row>
    <row r="348" spans="4:5" x14ac:dyDescent="0.3">
      <c r="D348" s="24"/>
      <c r="E348" s="24"/>
    </row>
    <row r="349" spans="4:5" x14ac:dyDescent="0.3">
      <c r="D349" s="24"/>
      <c r="E349" s="24"/>
    </row>
    <row r="350" spans="4:5" x14ac:dyDescent="0.3">
      <c r="D350" s="24"/>
      <c r="E350" s="24"/>
    </row>
    <row r="351" spans="4:5" x14ac:dyDescent="0.3">
      <c r="D351" s="24"/>
      <c r="E351" s="24"/>
    </row>
    <row r="352" spans="4:5" x14ac:dyDescent="0.3">
      <c r="D352" s="24"/>
      <c r="E352" s="24"/>
    </row>
    <row r="353" spans="4:5" x14ac:dyDescent="0.3">
      <c r="D353" s="24"/>
      <c r="E353" s="24"/>
    </row>
    <row r="354" spans="4:5" x14ac:dyDescent="0.3">
      <c r="D354" s="24"/>
      <c r="E354" s="24"/>
    </row>
    <row r="355" spans="4:5" x14ac:dyDescent="0.3">
      <c r="D355" s="24"/>
      <c r="E355" s="24"/>
    </row>
    <row r="356" spans="4:5" x14ac:dyDescent="0.3">
      <c r="D356" s="24"/>
      <c r="E356" s="24"/>
    </row>
    <row r="357" spans="4:5" x14ac:dyDescent="0.3">
      <c r="D357" s="24"/>
      <c r="E357" s="24"/>
    </row>
    <row r="358" spans="4:5" x14ac:dyDescent="0.3">
      <c r="D358" s="24"/>
      <c r="E358" s="24"/>
    </row>
    <row r="359" spans="4:5" x14ac:dyDescent="0.3">
      <c r="D359" s="24"/>
      <c r="E359" s="24"/>
    </row>
    <row r="360" spans="4:5" x14ac:dyDescent="0.3">
      <c r="D360" s="24"/>
      <c r="E360" s="24"/>
    </row>
    <row r="361" spans="4:5" x14ac:dyDescent="0.3">
      <c r="D361" s="24"/>
      <c r="E361" s="24"/>
    </row>
    <row r="362" spans="4:5" x14ac:dyDescent="0.3">
      <c r="D362" s="24"/>
      <c r="E362" s="24"/>
    </row>
    <row r="363" spans="4:5" x14ac:dyDescent="0.3">
      <c r="D363" s="24"/>
      <c r="E363" s="24"/>
    </row>
    <row r="364" spans="4:5" x14ac:dyDescent="0.3">
      <c r="D364" s="24"/>
      <c r="E364" s="24"/>
    </row>
    <row r="365" spans="4:5" x14ac:dyDescent="0.3">
      <c r="D365" s="24"/>
      <c r="E365" s="24"/>
    </row>
    <row r="366" spans="4:5" x14ac:dyDescent="0.3">
      <c r="D366" s="24"/>
      <c r="E366" s="24"/>
    </row>
    <row r="367" spans="4:5" x14ac:dyDescent="0.3">
      <c r="D367" s="24"/>
      <c r="E367" s="24"/>
    </row>
    <row r="368" spans="4:5" x14ac:dyDescent="0.3">
      <c r="D368" s="24"/>
      <c r="E368" s="24"/>
    </row>
    <row r="369" spans="4:5" x14ac:dyDescent="0.3">
      <c r="D369" s="24"/>
      <c r="E369" s="24"/>
    </row>
    <row r="370" spans="4:5" x14ac:dyDescent="0.3">
      <c r="D370" s="24"/>
      <c r="E370" s="24"/>
    </row>
    <row r="371" spans="4:5" x14ac:dyDescent="0.3">
      <c r="D371" s="24"/>
      <c r="E371" s="24"/>
    </row>
    <row r="372" spans="4:5" x14ac:dyDescent="0.3">
      <c r="D372" s="24"/>
      <c r="E372" s="24"/>
    </row>
    <row r="373" spans="4:5" x14ac:dyDescent="0.3">
      <c r="D373" s="24"/>
      <c r="E373" s="24"/>
    </row>
    <row r="374" spans="4:5" x14ac:dyDescent="0.3">
      <c r="D374" s="24"/>
      <c r="E374" s="24"/>
    </row>
    <row r="375" spans="4:5" x14ac:dyDescent="0.3">
      <c r="D375" s="24"/>
      <c r="E375" s="24"/>
    </row>
    <row r="376" spans="4:5" x14ac:dyDescent="0.3">
      <c r="D376" s="24"/>
      <c r="E376" s="24"/>
    </row>
    <row r="377" spans="4:5" x14ac:dyDescent="0.3">
      <c r="D377" s="24"/>
      <c r="E377" s="24"/>
    </row>
    <row r="378" spans="4:5" x14ac:dyDescent="0.3">
      <c r="D378" s="24"/>
      <c r="E378" s="24"/>
    </row>
    <row r="379" spans="4:5" x14ac:dyDescent="0.3">
      <c r="D379" s="24"/>
      <c r="E379" s="24"/>
    </row>
    <row r="380" spans="4:5" x14ac:dyDescent="0.3">
      <c r="D380" s="24"/>
      <c r="E380" s="24"/>
    </row>
    <row r="381" spans="4:5" x14ac:dyDescent="0.3">
      <c r="D381" s="24"/>
      <c r="E381" s="24"/>
    </row>
    <row r="382" spans="4:5" x14ac:dyDescent="0.3">
      <c r="D382" s="24"/>
      <c r="E382" s="24"/>
    </row>
    <row r="383" spans="4:5" x14ac:dyDescent="0.3">
      <c r="D383" s="24"/>
      <c r="E383" s="24"/>
    </row>
    <row r="384" spans="4:5" x14ac:dyDescent="0.3">
      <c r="D384" s="24"/>
      <c r="E384" s="24"/>
    </row>
    <row r="385" spans="4:5" x14ac:dyDescent="0.3">
      <c r="D385" s="24"/>
      <c r="E385" s="24"/>
    </row>
    <row r="386" spans="4:5" x14ac:dyDescent="0.3">
      <c r="D386" s="24"/>
      <c r="E386" s="24"/>
    </row>
    <row r="387" spans="4:5" x14ac:dyDescent="0.3">
      <c r="D387" s="24"/>
      <c r="E387" s="24"/>
    </row>
    <row r="388" spans="4:5" x14ac:dyDescent="0.3">
      <c r="D388" s="24"/>
      <c r="E388" s="24"/>
    </row>
    <row r="389" spans="4:5" x14ac:dyDescent="0.3">
      <c r="D389" s="24"/>
      <c r="E389" s="24"/>
    </row>
    <row r="390" spans="4:5" x14ac:dyDescent="0.3">
      <c r="D390" s="24"/>
      <c r="E390" s="24"/>
    </row>
  </sheetData>
  <mergeCells count="2">
    <mergeCell ref="B5:C5"/>
    <mergeCell ref="A1:C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B19FE-7CF7-4582-A6C1-9DF897BFE175}">
  <sheetPr codeName="Feuil16"/>
  <dimension ref="A1:E25"/>
  <sheetViews>
    <sheetView topLeftCell="A13" workbookViewId="0">
      <selection activeCell="C8" sqref="C8"/>
    </sheetView>
  </sheetViews>
  <sheetFormatPr baseColWidth="10" defaultRowHeight="14.4" x14ac:dyDescent="0.3"/>
  <cols>
    <col min="1" max="1" width="35.6640625" customWidth="1"/>
    <col min="2" max="2" width="35.6640625" style="94" customWidth="1"/>
    <col min="3" max="4" width="35.6640625" customWidth="1"/>
    <col min="5" max="5" width="47" customWidth="1"/>
  </cols>
  <sheetData>
    <row r="1" spans="1:5" ht="28.8" x14ac:dyDescent="0.3">
      <c r="A1" s="292" t="s">
        <v>575</v>
      </c>
      <c r="B1" s="293" t="s">
        <v>576</v>
      </c>
      <c r="C1" s="293" t="s">
        <v>991</v>
      </c>
      <c r="D1" s="292" t="s">
        <v>312</v>
      </c>
      <c r="E1" s="292" t="s">
        <v>212</v>
      </c>
    </row>
    <row r="2" spans="1:5" ht="43.2" x14ac:dyDescent="0.3">
      <c r="A2" t="s">
        <v>577</v>
      </c>
      <c r="B2" s="94" t="s">
        <v>619</v>
      </c>
      <c r="C2" t="s">
        <v>768</v>
      </c>
      <c r="D2" s="94" t="s">
        <v>766</v>
      </c>
      <c r="E2" s="94" t="s">
        <v>656</v>
      </c>
    </row>
    <row r="3" spans="1:5" ht="43.2" x14ac:dyDescent="0.3">
      <c r="A3" t="s">
        <v>577</v>
      </c>
      <c r="B3" s="94" t="s">
        <v>619</v>
      </c>
      <c r="C3" t="s">
        <v>767</v>
      </c>
      <c r="D3" s="94" t="s">
        <v>766</v>
      </c>
      <c r="E3" s="94" t="s">
        <v>656</v>
      </c>
    </row>
    <row r="4" spans="1:5" ht="43.2" x14ac:dyDescent="0.3">
      <c r="A4" t="s">
        <v>578</v>
      </c>
      <c r="B4" s="94" t="s">
        <v>579</v>
      </c>
      <c r="C4" t="s">
        <v>5</v>
      </c>
      <c r="D4" t="s">
        <v>761</v>
      </c>
      <c r="E4" s="94" t="s">
        <v>656</v>
      </c>
    </row>
    <row r="5" spans="1:5" ht="43.2" x14ac:dyDescent="0.3">
      <c r="A5" t="s">
        <v>578</v>
      </c>
      <c r="B5" s="94" t="s">
        <v>580</v>
      </c>
      <c r="C5" t="s">
        <v>5</v>
      </c>
      <c r="D5" t="s">
        <v>762</v>
      </c>
      <c r="E5" s="94" t="s">
        <v>656</v>
      </c>
    </row>
    <row r="6" spans="1:5" x14ac:dyDescent="0.3">
      <c r="A6" t="s">
        <v>578</v>
      </c>
      <c r="B6" s="94" t="s">
        <v>760</v>
      </c>
      <c r="C6" t="s">
        <v>5</v>
      </c>
      <c r="D6" s="346" t="s">
        <v>763</v>
      </c>
      <c r="E6" s="347" t="s">
        <v>765</v>
      </c>
    </row>
    <row r="7" spans="1:5" x14ac:dyDescent="0.3">
      <c r="A7" t="s">
        <v>578</v>
      </c>
      <c r="B7" s="94" t="s">
        <v>759</v>
      </c>
      <c r="C7" t="s">
        <v>5</v>
      </c>
      <c r="D7" s="346" t="s">
        <v>763</v>
      </c>
      <c r="E7" s="347" t="s">
        <v>765</v>
      </c>
    </row>
    <row r="8" spans="1:5" x14ac:dyDescent="0.3">
      <c r="A8" t="s">
        <v>578</v>
      </c>
      <c r="B8" s="94" t="s">
        <v>760</v>
      </c>
      <c r="C8" t="s">
        <v>5</v>
      </c>
      <c r="D8" s="346" t="s">
        <v>764</v>
      </c>
      <c r="E8" s="347" t="s">
        <v>765</v>
      </c>
    </row>
    <row r="9" spans="1:5" x14ac:dyDescent="0.3">
      <c r="A9" t="s">
        <v>578</v>
      </c>
      <c r="B9" s="94" t="s">
        <v>759</v>
      </c>
      <c r="C9" t="s">
        <v>5</v>
      </c>
      <c r="D9" s="346" t="s">
        <v>764</v>
      </c>
      <c r="E9" s="347" t="s">
        <v>765</v>
      </c>
    </row>
    <row r="10" spans="1:5" ht="72" x14ac:dyDescent="0.3">
      <c r="A10" t="s">
        <v>581</v>
      </c>
      <c r="B10" s="94" t="s">
        <v>582</v>
      </c>
      <c r="C10" t="s">
        <v>583</v>
      </c>
      <c r="D10" t="s">
        <v>584</v>
      </c>
      <c r="E10" s="94" t="s">
        <v>658</v>
      </c>
    </row>
    <row r="11" spans="1:5" ht="72" x14ac:dyDescent="0.3">
      <c r="A11" t="s">
        <v>581</v>
      </c>
      <c r="B11" s="94" t="s">
        <v>585</v>
      </c>
      <c r="C11" t="s">
        <v>583</v>
      </c>
      <c r="D11" t="s">
        <v>586</v>
      </c>
      <c r="E11" s="94" t="s">
        <v>657</v>
      </c>
    </row>
    <row r="12" spans="1:5" ht="43.2" x14ac:dyDescent="0.3">
      <c r="A12" t="s">
        <v>587</v>
      </c>
      <c r="B12" s="94" t="s">
        <v>588</v>
      </c>
      <c r="C12" t="s">
        <v>589</v>
      </c>
      <c r="D12" t="s">
        <v>590</v>
      </c>
      <c r="E12" s="94" t="s">
        <v>660</v>
      </c>
    </row>
    <row r="13" spans="1:5" ht="43.2" x14ac:dyDescent="0.3">
      <c r="A13" t="s">
        <v>587</v>
      </c>
      <c r="B13" s="94" t="s">
        <v>591</v>
      </c>
      <c r="C13" t="s">
        <v>589</v>
      </c>
      <c r="D13" t="s">
        <v>592</v>
      </c>
      <c r="E13" s="94" t="s">
        <v>660</v>
      </c>
    </row>
    <row r="14" spans="1:5" ht="144" x14ac:dyDescent="0.3">
      <c r="A14" t="s">
        <v>578</v>
      </c>
      <c r="B14" s="94" t="s">
        <v>593</v>
      </c>
      <c r="C14" t="s">
        <v>589</v>
      </c>
      <c r="D14" t="s">
        <v>594</v>
      </c>
      <c r="E14" s="94" t="s">
        <v>661</v>
      </c>
    </row>
    <row r="15" spans="1:5" ht="43.2" x14ac:dyDescent="0.3">
      <c r="A15" t="s">
        <v>577</v>
      </c>
      <c r="B15" s="94" t="s">
        <v>595</v>
      </c>
      <c r="C15" t="s">
        <v>589</v>
      </c>
      <c r="D15" t="s">
        <v>596</v>
      </c>
      <c r="E15" s="94" t="s">
        <v>660</v>
      </c>
    </row>
    <row r="16" spans="1:5" ht="43.2" x14ac:dyDescent="0.3">
      <c r="A16" t="s">
        <v>577</v>
      </c>
      <c r="B16" s="94" t="s">
        <v>597</v>
      </c>
      <c r="C16" t="s">
        <v>7</v>
      </c>
      <c r="D16" t="s">
        <v>598</v>
      </c>
      <c r="E16" s="94" t="s">
        <v>659</v>
      </c>
    </row>
    <row r="17" spans="1:5" x14ac:dyDescent="0.3">
      <c r="A17" t="s">
        <v>578</v>
      </c>
      <c r="B17" s="94" t="s">
        <v>599</v>
      </c>
      <c r="C17" t="s">
        <v>7</v>
      </c>
      <c r="D17" t="s">
        <v>598</v>
      </c>
      <c r="E17" s="94" t="s">
        <v>663</v>
      </c>
    </row>
    <row r="18" spans="1:5" ht="66.599999999999994" x14ac:dyDescent="0.3">
      <c r="A18" t="s">
        <v>578</v>
      </c>
      <c r="B18" s="94" t="s">
        <v>600</v>
      </c>
      <c r="C18" t="s">
        <v>4</v>
      </c>
      <c r="D18" t="s">
        <v>601</v>
      </c>
      <c r="E18" s="112" t="s">
        <v>533</v>
      </c>
    </row>
    <row r="19" spans="1:5" x14ac:dyDescent="0.3">
      <c r="A19" t="s">
        <v>581</v>
      </c>
      <c r="B19" s="94" t="s">
        <v>602</v>
      </c>
      <c r="C19" t="s">
        <v>4</v>
      </c>
      <c r="D19" t="s">
        <v>601</v>
      </c>
      <c r="E19" s="112" t="s">
        <v>663</v>
      </c>
    </row>
    <row r="20" spans="1:5" ht="86.4" x14ac:dyDescent="0.3">
      <c r="A20" t="s">
        <v>577</v>
      </c>
      <c r="B20" s="94" t="s">
        <v>603</v>
      </c>
      <c r="C20" t="s">
        <v>8</v>
      </c>
      <c r="D20" s="94" t="s">
        <v>604</v>
      </c>
      <c r="E20" s="94" t="s">
        <v>664</v>
      </c>
    </row>
    <row r="21" spans="1:5" ht="100.8" x14ac:dyDescent="0.3">
      <c r="A21" t="s">
        <v>581</v>
      </c>
      <c r="B21" s="94" t="s">
        <v>605</v>
      </c>
      <c r="C21" t="s">
        <v>615</v>
      </c>
      <c r="D21" s="94" t="s">
        <v>654</v>
      </c>
      <c r="E21" s="94" t="s">
        <v>665</v>
      </c>
    </row>
    <row r="22" spans="1:5" ht="43.2" x14ac:dyDescent="0.3">
      <c r="A22" t="s">
        <v>578</v>
      </c>
      <c r="B22" s="94" t="s">
        <v>606</v>
      </c>
      <c r="C22" t="s">
        <v>607</v>
      </c>
      <c r="D22" t="s">
        <v>608</v>
      </c>
      <c r="E22" s="94" t="s">
        <v>666</v>
      </c>
    </row>
    <row r="23" spans="1:5" ht="144" x14ac:dyDescent="0.3">
      <c r="A23" t="s">
        <v>578</v>
      </c>
      <c r="B23" s="94" t="s">
        <v>609</v>
      </c>
      <c r="C23" t="s">
        <v>610</v>
      </c>
      <c r="D23" t="s">
        <v>611</v>
      </c>
      <c r="E23" s="193" t="s">
        <v>566</v>
      </c>
    </row>
    <row r="24" spans="1:5" ht="57.6" x14ac:dyDescent="0.3">
      <c r="A24" t="s">
        <v>577</v>
      </c>
      <c r="B24" s="94" t="s">
        <v>612</v>
      </c>
      <c r="C24" t="s">
        <v>613</v>
      </c>
      <c r="D24" t="s">
        <v>614</v>
      </c>
      <c r="E24" s="94" t="s">
        <v>679</v>
      </c>
    </row>
    <row r="25" spans="1:5" x14ac:dyDescent="0.3">
      <c r="A25" t="s">
        <v>578</v>
      </c>
      <c r="B25" s="94" t="s">
        <v>613</v>
      </c>
      <c r="C25" t="s">
        <v>613</v>
      </c>
      <c r="D25" t="s">
        <v>614</v>
      </c>
      <c r="E25" s="94" t="s">
        <v>680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1314D-AF6E-42EE-A0CE-12858ED6207B}">
  <sheetPr>
    <tabColor theme="2" tint="-0.249977111117893"/>
  </sheetPr>
  <dimension ref="A1:E222"/>
  <sheetViews>
    <sheetView zoomScale="40" zoomScaleNormal="40" workbookViewId="0">
      <selection activeCell="D4" sqref="D1:E1048576"/>
    </sheetView>
  </sheetViews>
  <sheetFormatPr baseColWidth="10" defaultRowHeight="14.4" x14ac:dyDescent="0.3"/>
  <cols>
    <col min="1" max="1" width="35" customWidth="1"/>
    <col min="2" max="2" width="28.44140625" customWidth="1"/>
    <col min="3" max="3" width="26.109375" customWidth="1"/>
    <col min="4" max="4" width="67" style="101" customWidth="1"/>
    <col min="5" max="5" width="66.6640625" customWidth="1"/>
  </cols>
  <sheetData>
    <row r="1" spans="1:5" ht="51.75" customHeight="1" x14ac:dyDescent="0.3">
      <c r="A1" s="189" t="s">
        <v>409</v>
      </c>
      <c r="B1" s="349" t="s">
        <v>787</v>
      </c>
      <c r="C1" s="101"/>
      <c r="D1" s="169" t="s">
        <v>786</v>
      </c>
      <c r="E1" s="169" t="s">
        <v>786</v>
      </c>
    </row>
    <row r="2" spans="1:5" x14ac:dyDescent="0.3">
      <c r="A2" s="354"/>
      <c r="B2" t="s">
        <v>790</v>
      </c>
      <c r="C2" s="101"/>
      <c r="D2" s="256">
        <v>512</v>
      </c>
      <c r="E2" s="257">
        <v>627</v>
      </c>
    </row>
    <row r="3" spans="1:5" ht="14.25" customHeight="1" x14ac:dyDescent="0.3">
      <c r="A3" s="354"/>
      <c r="C3" s="101"/>
      <c r="D3" s="127" t="s">
        <v>788</v>
      </c>
      <c r="E3" s="128" t="s">
        <v>789</v>
      </c>
    </row>
    <row r="4" spans="1:5" ht="14.25" customHeight="1" x14ac:dyDescent="0.3">
      <c r="A4" s="354"/>
      <c r="C4" s="24" t="s">
        <v>221</v>
      </c>
      <c r="D4" s="129">
        <v>1</v>
      </c>
      <c r="E4" s="129">
        <v>1</v>
      </c>
    </row>
    <row r="5" spans="1:5" ht="408.75" customHeight="1" x14ac:dyDescent="0.3">
      <c r="A5" s="354" t="s">
        <v>251</v>
      </c>
      <c r="B5" s="96"/>
      <c r="C5" s="172"/>
      <c r="D5" s="132" t="s">
        <v>791</v>
      </c>
      <c r="E5" s="350" t="s">
        <v>402</v>
      </c>
    </row>
    <row r="6" spans="1:5" x14ac:dyDescent="0.3">
      <c r="A6" s="354"/>
      <c r="D6" s="148" t="s">
        <v>212</v>
      </c>
      <c r="E6" s="148" t="s">
        <v>212</v>
      </c>
    </row>
    <row r="7" spans="1:5" x14ac:dyDescent="0.3">
      <c r="A7" s="103" t="s">
        <v>182</v>
      </c>
      <c r="B7" s="104"/>
      <c r="C7" s="105">
        <v>3</v>
      </c>
      <c r="D7" s="171" t="s">
        <v>67</v>
      </c>
      <c r="E7" s="171" t="s">
        <v>67</v>
      </c>
    </row>
    <row r="8" spans="1:5" ht="43.2" x14ac:dyDescent="0.3">
      <c r="A8" s="103" t="s">
        <v>183</v>
      </c>
      <c r="B8" s="104" t="s">
        <v>89</v>
      </c>
      <c r="C8" s="105">
        <v>8</v>
      </c>
      <c r="D8" s="108" t="s">
        <v>792</v>
      </c>
      <c r="E8" s="108" t="s">
        <v>417</v>
      </c>
    </row>
    <row r="9" spans="1:5" x14ac:dyDescent="0.3">
      <c r="A9" s="103" t="s">
        <v>184</v>
      </c>
      <c r="B9" s="104"/>
      <c r="C9" s="105">
        <v>2</v>
      </c>
      <c r="D9" s="119" t="s">
        <v>50</v>
      </c>
      <c r="E9" s="119" t="s">
        <v>50</v>
      </c>
    </row>
    <row r="10" spans="1:5" ht="37.5" customHeight="1" x14ac:dyDescent="0.3">
      <c r="A10" s="103" t="s">
        <v>185</v>
      </c>
      <c r="B10" s="104" t="s">
        <v>49</v>
      </c>
      <c r="C10" s="105">
        <v>17</v>
      </c>
      <c r="D10" s="120" t="s">
        <v>215</v>
      </c>
      <c r="E10" s="120" t="s">
        <v>797</v>
      </c>
    </row>
    <row r="11" spans="1:5" ht="28.8" x14ac:dyDescent="0.3">
      <c r="A11" s="103" t="s">
        <v>186</v>
      </c>
      <c r="B11" s="104" t="s">
        <v>46</v>
      </c>
      <c r="C11" s="105">
        <v>1</v>
      </c>
      <c r="D11" s="118" t="s">
        <v>204</v>
      </c>
      <c r="E11" s="118" t="s">
        <v>51</v>
      </c>
    </row>
    <row r="12" spans="1:5" x14ac:dyDescent="0.3">
      <c r="A12" s="103" t="s">
        <v>187</v>
      </c>
      <c r="B12" s="117"/>
      <c r="C12" s="105">
        <v>17</v>
      </c>
      <c r="D12" s="118" t="s">
        <v>206</v>
      </c>
      <c r="E12" s="118" t="s">
        <v>778</v>
      </c>
    </row>
    <row r="13" spans="1:5" ht="51.75" customHeight="1" x14ac:dyDescent="0.3">
      <c r="A13" s="103" t="s">
        <v>188</v>
      </c>
      <c r="B13" s="117"/>
      <c r="C13" s="105">
        <v>35</v>
      </c>
      <c r="D13" s="112" t="s">
        <v>793</v>
      </c>
      <c r="E13" s="112" t="s">
        <v>411</v>
      </c>
    </row>
    <row r="14" spans="1:5" ht="102" customHeight="1" x14ac:dyDescent="0.3">
      <c r="A14" s="103" t="s">
        <v>189</v>
      </c>
      <c r="B14" s="104" t="s">
        <v>117</v>
      </c>
      <c r="C14" s="105">
        <v>35</v>
      </c>
      <c r="D14" s="112" t="s">
        <v>794</v>
      </c>
      <c r="E14" s="112" t="s">
        <v>371</v>
      </c>
    </row>
    <row r="15" spans="1:5" x14ac:dyDescent="0.3">
      <c r="A15" s="103" t="s">
        <v>190</v>
      </c>
      <c r="B15" s="104" t="s">
        <v>47</v>
      </c>
      <c r="C15" s="105">
        <v>3</v>
      </c>
      <c r="D15" s="118" t="s">
        <v>517</v>
      </c>
      <c r="E15" s="118" t="s">
        <v>205</v>
      </c>
    </row>
    <row r="16" spans="1:5" x14ac:dyDescent="0.3">
      <c r="A16" s="103" t="s">
        <v>191</v>
      </c>
      <c r="B16" s="104" t="s">
        <v>48</v>
      </c>
      <c r="C16" s="105">
        <v>8</v>
      </c>
      <c r="D16" s="118" t="s">
        <v>207</v>
      </c>
      <c r="E16" s="118" t="s">
        <v>207</v>
      </c>
    </row>
    <row r="17" spans="1:5" x14ac:dyDescent="0.3">
      <c r="A17" s="103" t="s">
        <v>192</v>
      </c>
      <c r="B17" s="117"/>
      <c r="C17" s="105">
        <v>1</v>
      </c>
      <c r="D17" s="150" t="s">
        <v>63</v>
      </c>
      <c r="E17" s="150" t="s">
        <v>52</v>
      </c>
    </row>
    <row r="18" spans="1:5" ht="78" customHeight="1" x14ac:dyDescent="0.3">
      <c r="A18" s="103" t="s">
        <v>193</v>
      </c>
      <c r="B18" s="113" t="s">
        <v>103</v>
      </c>
      <c r="C18" s="105">
        <v>20</v>
      </c>
      <c r="D18" s="115" t="s">
        <v>785</v>
      </c>
      <c r="E18" s="176" t="s">
        <v>372</v>
      </c>
    </row>
    <row r="19" spans="1:5" x14ac:dyDescent="0.3">
      <c r="A19" s="103" t="s">
        <v>194</v>
      </c>
      <c r="B19" s="117"/>
      <c r="C19" s="105">
        <v>1</v>
      </c>
      <c r="D19" s="121" t="s">
        <v>53</v>
      </c>
      <c r="E19" s="121" t="s">
        <v>53</v>
      </c>
    </row>
    <row r="20" spans="1:5" ht="87" customHeight="1" x14ac:dyDescent="0.3">
      <c r="A20" s="103" t="s">
        <v>195</v>
      </c>
      <c r="B20" s="104" t="s">
        <v>104</v>
      </c>
      <c r="C20" s="105">
        <v>8</v>
      </c>
      <c r="D20" s="112" t="s">
        <v>795</v>
      </c>
      <c r="E20" s="112" t="s">
        <v>369</v>
      </c>
    </row>
    <row r="21" spans="1:5" x14ac:dyDescent="0.3">
      <c r="A21" s="103" t="s">
        <v>196</v>
      </c>
      <c r="B21" s="117"/>
      <c r="C21" s="105">
        <v>3</v>
      </c>
      <c r="D21" s="118" t="s">
        <v>54</v>
      </c>
      <c r="E21" s="118" t="s">
        <v>54</v>
      </c>
    </row>
    <row r="22" spans="1:5" x14ac:dyDescent="0.3">
      <c r="A22" s="103" t="s">
        <v>197</v>
      </c>
      <c r="B22" s="117"/>
      <c r="C22" s="105">
        <v>10</v>
      </c>
      <c r="D22" s="118" t="s">
        <v>208</v>
      </c>
      <c r="E22" s="118" t="s">
        <v>208</v>
      </c>
    </row>
    <row r="23" spans="1:5" x14ac:dyDescent="0.3">
      <c r="A23" s="103" t="s">
        <v>198</v>
      </c>
      <c r="B23" s="117"/>
      <c r="C23" s="105">
        <v>3</v>
      </c>
      <c r="D23" s="122" t="s">
        <v>55</v>
      </c>
      <c r="E23" s="122" t="s">
        <v>55</v>
      </c>
    </row>
    <row r="24" spans="1:5" x14ac:dyDescent="0.3">
      <c r="A24" s="103" t="s">
        <v>199</v>
      </c>
      <c r="B24" s="104" t="s">
        <v>48</v>
      </c>
      <c r="C24" s="105">
        <v>40</v>
      </c>
      <c r="D24" s="118" t="s">
        <v>209</v>
      </c>
      <c r="E24" s="118" t="s">
        <v>209</v>
      </c>
    </row>
    <row r="25" spans="1:5" x14ac:dyDescent="0.3">
      <c r="A25" s="103" t="s">
        <v>200</v>
      </c>
      <c r="B25" s="117"/>
      <c r="C25" s="105">
        <v>3</v>
      </c>
      <c r="D25" s="123" t="s">
        <v>64</v>
      </c>
      <c r="E25" s="123" t="s">
        <v>64</v>
      </c>
    </row>
    <row r="26" spans="1:5" x14ac:dyDescent="0.3">
      <c r="A26" s="103" t="s">
        <v>201</v>
      </c>
      <c r="B26" s="117"/>
      <c r="C26" s="105">
        <v>2</v>
      </c>
      <c r="D26" s="118" t="s">
        <v>499</v>
      </c>
      <c r="E26" s="118" t="s">
        <v>499</v>
      </c>
    </row>
    <row r="27" spans="1:5" x14ac:dyDescent="0.3">
      <c r="A27" s="103" t="s">
        <v>202</v>
      </c>
      <c r="B27" s="117"/>
      <c r="C27" s="105">
        <v>2</v>
      </c>
      <c r="D27" s="118" t="s">
        <v>211</v>
      </c>
      <c r="E27" s="118" t="s">
        <v>211</v>
      </c>
    </row>
    <row r="28" spans="1:5" x14ac:dyDescent="0.3">
      <c r="A28" s="103" t="s">
        <v>197</v>
      </c>
      <c r="B28" s="117"/>
      <c r="C28" s="105">
        <v>35</v>
      </c>
      <c r="D28" s="118" t="s">
        <v>210</v>
      </c>
      <c r="E28" s="118" t="s">
        <v>210</v>
      </c>
    </row>
    <row r="29" spans="1:5" hidden="1" x14ac:dyDescent="0.3">
      <c r="A29" s="103" t="s">
        <v>706</v>
      </c>
      <c r="B29" s="117"/>
      <c r="C29" s="105">
        <v>173</v>
      </c>
      <c r="D29" s="333" t="s">
        <v>715</v>
      </c>
      <c r="E29" s="333" t="s">
        <v>715</v>
      </c>
    </row>
    <row r="30" spans="1:5" hidden="1" x14ac:dyDescent="0.3">
      <c r="A30" s="103" t="s">
        <v>707</v>
      </c>
      <c r="B30" s="117"/>
      <c r="C30" s="105">
        <v>2</v>
      </c>
      <c r="D30" s="333" t="s">
        <v>211</v>
      </c>
      <c r="E30" s="333" t="s">
        <v>211</v>
      </c>
    </row>
    <row r="31" spans="1:5" hidden="1" x14ac:dyDescent="0.3">
      <c r="A31" s="103" t="s">
        <v>708</v>
      </c>
      <c r="B31" s="117"/>
      <c r="C31" s="105">
        <v>15</v>
      </c>
      <c r="D31" s="333" t="s">
        <v>716</v>
      </c>
      <c r="E31" s="333" t="s">
        <v>716</v>
      </c>
    </row>
    <row r="32" spans="1:5" hidden="1" x14ac:dyDescent="0.3">
      <c r="A32" s="103" t="s">
        <v>709</v>
      </c>
      <c r="B32" s="117"/>
      <c r="C32" s="105">
        <v>2</v>
      </c>
      <c r="D32" s="333" t="s">
        <v>211</v>
      </c>
      <c r="E32" s="333" t="s">
        <v>211</v>
      </c>
    </row>
    <row r="33" spans="1:5" hidden="1" x14ac:dyDescent="0.3">
      <c r="A33" s="103" t="s">
        <v>710</v>
      </c>
      <c r="B33" s="117"/>
      <c r="C33" s="105">
        <v>15</v>
      </c>
      <c r="D33" s="333" t="s">
        <v>716</v>
      </c>
      <c r="E33" s="333" t="s">
        <v>716</v>
      </c>
    </row>
    <row r="34" spans="1:5" hidden="1" x14ac:dyDescent="0.3">
      <c r="A34" s="103" t="s">
        <v>711</v>
      </c>
      <c r="B34" s="117"/>
      <c r="C34" s="105">
        <v>1</v>
      </c>
      <c r="D34" s="335" t="s">
        <v>204</v>
      </c>
      <c r="E34" s="335" t="s">
        <v>204</v>
      </c>
    </row>
    <row r="35" spans="1:5" hidden="1" x14ac:dyDescent="0.3">
      <c r="A35" s="103" t="s">
        <v>712</v>
      </c>
      <c r="B35" s="117"/>
      <c r="C35" s="105">
        <v>16</v>
      </c>
      <c r="D35" s="335" t="s">
        <v>717</v>
      </c>
      <c r="E35" s="335" t="s">
        <v>717</v>
      </c>
    </row>
    <row r="36" spans="1:5" hidden="1" x14ac:dyDescent="0.3">
      <c r="A36" s="103" t="s">
        <v>713</v>
      </c>
      <c r="B36" s="117"/>
      <c r="C36" s="105">
        <v>3</v>
      </c>
      <c r="D36" s="335" t="s">
        <v>719</v>
      </c>
      <c r="E36" s="335" t="s">
        <v>719</v>
      </c>
    </row>
    <row r="37" spans="1:5" hidden="1" x14ac:dyDescent="0.3">
      <c r="A37" s="103" t="s">
        <v>714</v>
      </c>
      <c r="B37" s="117"/>
      <c r="C37" s="105">
        <v>14</v>
      </c>
      <c r="D37" s="335" t="s">
        <v>718</v>
      </c>
      <c r="E37" s="335" t="s">
        <v>718</v>
      </c>
    </row>
    <row r="38" spans="1:5" s="41" customFormat="1" x14ac:dyDescent="0.3">
      <c r="A38" s="277"/>
      <c r="B38" s="329"/>
      <c r="C38" s="330"/>
      <c r="D38" s="174"/>
      <c r="E38" s="174"/>
    </row>
    <row r="39" spans="1:5" ht="23.4" x14ac:dyDescent="0.45">
      <c r="D39" s="353" t="s">
        <v>314</v>
      </c>
      <c r="E39" s="353"/>
    </row>
    <row r="40" spans="1:5" ht="15.6" x14ac:dyDescent="0.3">
      <c r="A40" s="277"/>
      <c r="C40" s="278" t="s">
        <v>221</v>
      </c>
      <c r="D40" s="227">
        <v>1</v>
      </c>
      <c r="E40" s="227">
        <v>627890000</v>
      </c>
    </row>
    <row r="41" spans="1:5" ht="15.6" x14ac:dyDescent="0.3">
      <c r="C41" t="s">
        <v>799</v>
      </c>
      <c r="D41" s="24">
        <v>512391000</v>
      </c>
      <c r="E41" s="227" t="s">
        <v>500</v>
      </c>
    </row>
    <row r="42" spans="1:5" ht="15.6" x14ac:dyDescent="0.3">
      <c r="C42" t="s">
        <v>317</v>
      </c>
      <c r="D42" s="24"/>
      <c r="E42" s="227"/>
    </row>
    <row r="43" spans="1:5" ht="66" customHeight="1" x14ac:dyDescent="0.3">
      <c r="A43" s="41"/>
      <c r="C43" t="s">
        <v>310</v>
      </c>
      <c r="D43" s="227" t="s">
        <v>783</v>
      </c>
      <c r="E43" s="227" t="s">
        <v>388</v>
      </c>
    </row>
    <row r="44" spans="1:5" ht="73.5" customHeight="1" x14ac:dyDescent="0.3">
      <c r="A44" s="41"/>
      <c r="C44" t="s">
        <v>311</v>
      </c>
      <c r="D44" s="227" t="s">
        <v>782</v>
      </c>
      <c r="E44" s="227" t="s">
        <v>387</v>
      </c>
    </row>
    <row r="45" spans="1:5" ht="15.6" x14ac:dyDescent="0.3">
      <c r="A45" s="41"/>
      <c r="C45" t="s">
        <v>312</v>
      </c>
      <c r="D45" s="227" t="s">
        <v>371</v>
      </c>
      <c r="E45" s="227" t="s">
        <v>386</v>
      </c>
    </row>
    <row r="46" spans="1:5" ht="15.6" x14ac:dyDescent="0.3">
      <c r="A46" s="41"/>
      <c r="C46" t="s">
        <v>313</v>
      </c>
      <c r="D46" s="238" t="s">
        <v>374</v>
      </c>
      <c r="E46" s="238" t="s">
        <v>375</v>
      </c>
    </row>
    <row r="47" spans="1:5" ht="15.6" x14ac:dyDescent="0.3">
      <c r="A47" s="41"/>
      <c r="C47" t="s">
        <v>12</v>
      </c>
      <c r="D47" s="227" t="s">
        <v>372</v>
      </c>
      <c r="E47" s="238" t="s">
        <v>361</v>
      </c>
    </row>
    <row r="48" spans="1:5" ht="15.6" x14ac:dyDescent="0.3">
      <c r="A48" s="41"/>
      <c r="C48" t="s">
        <v>315</v>
      </c>
      <c r="D48" s="227" t="s">
        <v>781</v>
      </c>
      <c r="E48" s="227" t="s">
        <v>781</v>
      </c>
    </row>
    <row r="49" spans="3:5" x14ac:dyDescent="0.3">
      <c r="D49" s="24"/>
      <c r="E49" s="24"/>
    </row>
    <row r="50" spans="3:5" x14ac:dyDescent="0.3">
      <c r="D50" s="24"/>
      <c r="E50" s="24"/>
    </row>
    <row r="51" spans="3:5" x14ac:dyDescent="0.3">
      <c r="D51" s="24"/>
      <c r="E51" s="24"/>
    </row>
    <row r="52" spans="3:5" ht="23.4" x14ac:dyDescent="0.45">
      <c r="D52" s="353" t="s">
        <v>316</v>
      </c>
      <c r="E52" s="353"/>
    </row>
    <row r="53" spans="3:5" ht="15.6" x14ac:dyDescent="0.3">
      <c r="C53" t="s">
        <v>799</v>
      </c>
      <c r="D53" s="24"/>
      <c r="E53" s="351">
        <v>627890000</v>
      </c>
    </row>
    <row r="54" spans="3:5" ht="34.5" customHeight="1" x14ac:dyDescent="0.3">
      <c r="C54" t="s">
        <v>317</v>
      </c>
      <c r="D54" s="24"/>
      <c r="E54" s="227" t="str">
        <f>E12</f>
        <v>01R1R000 paddé à droite avec 8 espaces (17 caractères max)</v>
      </c>
    </row>
    <row r="55" spans="3:5" ht="15.6" x14ac:dyDescent="0.3">
      <c r="C55" t="s">
        <v>800</v>
      </c>
      <c r="D55" s="24"/>
      <c r="E55" s="227" t="s">
        <v>643</v>
      </c>
    </row>
    <row r="56" spans="3:5" ht="45.6" x14ac:dyDescent="0.3">
      <c r="C56" t="s">
        <v>310</v>
      </c>
      <c r="D56" s="100"/>
      <c r="E56" s="227" t="s">
        <v>327</v>
      </c>
    </row>
    <row r="57" spans="3:5" ht="45.6" x14ac:dyDescent="0.3">
      <c r="C57" t="s">
        <v>311</v>
      </c>
      <c r="D57" s="136"/>
      <c r="E57" s="227" t="s">
        <v>323</v>
      </c>
    </row>
    <row r="58" spans="3:5" ht="72" customHeight="1" x14ac:dyDescent="0.3">
      <c r="C58" t="s">
        <v>319</v>
      </c>
      <c r="D58" s="100"/>
      <c r="E58" s="112" t="s">
        <v>779</v>
      </c>
    </row>
    <row r="59" spans="3:5" ht="15.6" x14ac:dyDescent="0.3">
      <c r="C59" t="s">
        <v>313</v>
      </c>
      <c r="D59" s="24"/>
      <c r="E59" s="227" t="s">
        <v>52</v>
      </c>
    </row>
    <row r="60" spans="3:5" ht="75.599999999999994" x14ac:dyDescent="0.3">
      <c r="C60" t="s">
        <v>12</v>
      </c>
      <c r="D60" s="151"/>
      <c r="E60" s="227" t="s">
        <v>780</v>
      </c>
    </row>
    <row r="61" spans="3:5" ht="15.6" x14ac:dyDescent="0.3">
      <c r="C61" t="s">
        <v>320</v>
      </c>
      <c r="D61" s="24"/>
      <c r="E61" s="227" t="s">
        <v>781</v>
      </c>
    </row>
    <row r="62" spans="3:5" ht="15.6" x14ac:dyDescent="0.3">
      <c r="C62" t="s">
        <v>321</v>
      </c>
      <c r="D62" s="24"/>
      <c r="E62" s="227" t="s">
        <v>329</v>
      </c>
    </row>
    <row r="63" spans="3:5" x14ac:dyDescent="0.3">
      <c r="D63" s="24"/>
      <c r="E63" s="24"/>
    </row>
    <row r="64" spans="3:5" x14ac:dyDescent="0.3">
      <c r="D64" s="24"/>
      <c r="E64" s="24"/>
    </row>
    <row r="65" spans="4:5" x14ac:dyDescent="0.3">
      <c r="D65" s="24"/>
      <c r="E65" s="24"/>
    </row>
    <row r="66" spans="4:5" x14ac:dyDescent="0.3">
      <c r="D66" s="24"/>
      <c r="E66" s="24"/>
    </row>
    <row r="67" spans="4:5" x14ac:dyDescent="0.3">
      <c r="D67" s="24"/>
      <c r="E67" s="24"/>
    </row>
    <row r="68" spans="4:5" x14ac:dyDescent="0.3">
      <c r="D68" s="24"/>
      <c r="E68" s="24"/>
    </row>
    <row r="69" spans="4:5" x14ac:dyDescent="0.3">
      <c r="D69" s="24"/>
      <c r="E69" s="24"/>
    </row>
    <row r="70" spans="4:5" x14ac:dyDescent="0.3">
      <c r="D70" s="24"/>
      <c r="E70" s="24"/>
    </row>
    <row r="71" spans="4:5" x14ac:dyDescent="0.3">
      <c r="D71" s="24"/>
      <c r="E71" s="24"/>
    </row>
    <row r="72" spans="4:5" x14ac:dyDescent="0.3">
      <c r="D72" s="24"/>
      <c r="E72" s="24"/>
    </row>
    <row r="73" spans="4:5" x14ac:dyDescent="0.3">
      <c r="D73" s="24"/>
      <c r="E73" s="24"/>
    </row>
    <row r="74" spans="4:5" x14ac:dyDescent="0.3">
      <c r="D74" s="24"/>
      <c r="E74" s="24"/>
    </row>
    <row r="75" spans="4:5" x14ac:dyDescent="0.3">
      <c r="D75" s="24"/>
      <c r="E75" s="24"/>
    </row>
    <row r="76" spans="4:5" x14ac:dyDescent="0.3">
      <c r="D76" s="24"/>
      <c r="E76" s="24"/>
    </row>
    <row r="77" spans="4:5" x14ac:dyDescent="0.3">
      <c r="D77" s="24"/>
      <c r="E77" s="24"/>
    </row>
    <row r="78" spans="4:5" x14ac:dyDescent="0.3">
      <c r="D78" s="24"/>
      <c r="E78" s="24"/>
    </row>
    <row r="79" spans="4:5" x14ac:dyDescent="0.3">
      <c r="D79" s="24"/>
      <c r="E79" s="24"/>
    </row>
    <row r="80" spans="4:5" x14ac:dyDescent="0.3">
      <c r="D80" s="24"/>
      <c r="E80" s="24"/>
    </row>
    <row r="81" spans="4:5" x14ac:dyDescent="0.3">
      <c r="D81" s="24"/>
      <c r="E81" s="24"/>
    </row>
    <row r="82" spans="4:5" x14ac:dyDescent="0.3">
      <c r="D82" s="24"/>
      <c r="E82" s="24"/>
    </row>
    <row r="83" spans="4:5" x14ac:dyDescent="0.3">
      <c r="D83" s="24"/>
      <c r="E83" s="24"/>
    </row>
    <row r="84" spans="4:5" x14ac:dyDescent="0.3">
      <c r="D84" s="24"/>
      <c r="E84" s="24"/>
    </row>
    <row r="85" spans="4:5" x14ac:dyDescent="0.3">
      <c r="D85" s="24"/>
      <c r="E85" s="24"/>
    </row>
    <row r="86" spans="4:5" x14ac:dyDescent="0.3">
      <c r="D86" s="24"/>
      <c r="E86" s="24"/>
    </row>
    <row r="87" spans="4:5" x14ac:dyDescent="0.3">
      <c r="D87" s="24"/>
      <c r="E87" s="24"/>
    </row>
    <row r="88" spans="4:5" x14ac:dyDescent="0.3">
      <c r="D88" s="24"/>
      <c r="E88" s="24"/>
    </row>
    <row r="89" spans="4:5" x14ac:dyDescent="0.3">
      <c r="D89" s="24"/>
      <c r="E89" s="24"/>
    </row>
    <row r="90" spans="4:5" x14ac:dyDescent="0.3">
      <c r="D90" s="24"/>
      <c r="E90" s="24"/>
    </row>
    <row r="91" spans="4:5" x14ac:dyDescent="0.3">
      <c r="D91" s="24"/>
      <c r="E91" s="24"/>
    </row>
    <row r="92" spans="4:5" x14ac:dyDescent="0.3">
      <c r="D92" s="24"/>
      <c r="E92" s="24"/>
    </row>
    <row r="93" spans="4:5" x14ac:dyDescent="0.3">
      <c r="D93" s="24"/>
      <c r="E93" s="24"/>
    </row>
    <row r="94" spans="4:5" x14ac:dyDescent="0.3">
      <c r="D94" s="24"/>
      <c r="E94" s="24"/>
    </row>
    <row r="95" spans="4:5" x14ac:dyDescent="0.3">
      <c r="D95" s="24"/>
      <c r="E95" s="24"/>
    </row>
    <row r="96" spans="4:5" x14ac:dyDescent="0.3">
      <c r="D96" s="24"/>
      <c r="E96" s="24"/>
    </row>
    <row r="97" spans="4:5" x14ac:dyDescent="0.3">
      <c r="D97" s="24"/>
      <c r="E97" s="24"/>
    </row>
    <row r="98" spans="4:5" x14ac:dyDescent="0.3">
      <c r="D98" s="24"/>
      <c r="E98" s="24"/>
    </row>
    <row r="99" spans="4:5" x14ac:dyDescent="0.3">
      <c r="D99" s="24"/>
      <c r="E99" s="24"/>
    </row>
    <row r="100" spans="4:5" x14ac:dyDescent="0.3">
      <c r="D100" s="24"/>
      <c r="E100" s="24"/>
    </row>
    <row r="101" spans="4:5" x14ac:dyDescent="0.3">
      <c r="D101" s="24"/>
      <c r="E101" s="24"/>
    </row>
    <row r="102" spans="4:5" x14ac:dyDescent="0.3">
      <c r="D102" s="24"/>
      <c r="E102" s="24"/>
    </row>
    <row r="103" spans="4:5" x14ac:dyDescent="0.3">
      <c r="D103" s="24"/>
      <c r="E103" s="24"/>
    </row>
    <row r="104" spans="4:5" x14ac:dyDescent="0.3">
      <c r="D104" s="24"/>
      <c r="E104" s="24"/>
    </row>
    <row r="105" spans="4:5" x14ac:dyDescent="0.3">
      <c r="D105" s="24"/>
      <c r="E105" s="24"/>
    </row>
    <row r="106" spans="4:5" x14ac:dyDescent="0.3">
      <c r="D106" s="24"/>
      <c r="E106" s="24"/>
    </row>
    <row r="107" spans="4:5" x14ac:dyDescent="0.3">
      <c r="D107" s="24"/>
      <c r="E107" s="24"/>
    </row>
    <row r="108" spans="4:5" x14ac:dyDescent="0.3">
      <c r="D108" s="24"/>
      <c r="E108" s="24"/>
    </row>
    <row r="109" spans="4:5" x14ac:dyDescent="0.3">
      <c r="D109" s="24"/>
      <c r="E109" s="24"/>
    </row>
    <row r="110" spans="4:5" x14ac:dyDescent="0.3">
      <c r="D110" s="24"/>
      <c r="E110" s="24"/>
    </row>
    <row r="111" spans="4:5" x14ac:dyDescent="0.3">
      <c r="D111" s="24"/>
      <c r="E111" s="24"/>
    </row>
    <row r="112" spans="4:5" x14ac:dyDescent="0.3">
      <c r="D112" s="24"/>
      <c r="E112" s="24"/>
    </row>
    <row r="113" spans="4:5" x14ac:dyDescent="0.3">
      <c r="D113" s="24"/>
      <c r="E113" s="24"/>
    </row>
    <row r="114" spans="4:5" x14ac:dyDescent="0.3">
      <c r="D114" s="24"/>
      <c r="E114" s="24"/>
    </row>
    <row r="115" spans="4:5" x14ac:dyDescent="0.3">
      <c r="D115" s="24"/>
      <c r="E115" s="24"/>
    </row>
    <row r="116" spans="4:5" x14ac:dyDescent="0.3">
      <c r="D116" s="24"/>
      <c r="E116" s="24"/>
    </row>
    <row r="117" spans="4:5" x14ac:dyDescent="0.3">
      <c r="D117" s="24"/>
      <c r="E117" s="24"/>
    </row>
    <row r="118" spans="4:5" x14ac:dyDescent="0.3">
      <c r="D118" s="24"/>
      <c r="E118" s="24"/>
    </row>
    <row r="119" spans="4:5" x14ac:dyDescent="0.3">
      <c r="D119" s="24"/>
      <c r="E119" s="24"/>
    </row>
    <row r="120" spans="4:5" x14ac:dyDescent="0.3">
      <c r="D120" s="24"/>
      <c r="E120" s="24"/>
    </row>
    <row r="121" spans="4:5" x14ac:dyDescent="0.3">
      <c r="D121" s="24"/>
      <c r="E121" s="24"/>
    </row>
    <row r="122" spans="4:5" x14ac:dyDescent="0.3">
      <c r="D122" s="24"/>
      <c r="E122" s="24"/>
    </row>
    <row r="123" spans="4:5" x14ac:dyDescent="0.3">
      <c r="D123" s="24"/>
      <c r="E123" s="24"/>
    </row>
    <row r="124" spans="4:5" x14ac:dyDescent="0.3">
      <c r="D124" s="24"/>
      <c r="E124" s="24"/>
    </row>
    <row r="125" spans="4:5" x14ac:dyDescent="0.3">
      <c r="D125" s="24"/>
      <c r="E125" s="24"/>
    </row>
    <row r="126" spans="4:5" x14ac:dyDescent="0.3">
      <c r="D126" s="24"/>
      <c r="E126" s="24"/>
    </row>
    <row r="127" spans="4:5" x14ac:dyDescent="0.3">
      <c r="D127" s="24"/>
      <c r="E127" s="24"/>
    </row>
    <row r="128" spans="4:5" x14ac:dyDescent="0.3">
      <c r="D128" s="24"/>
      <c r="E128" s="24"/>
    </row>
    <row r="129" spans="4:5" x14ac:dyDescent="0.3">
      <c r="D129" s="24"/>
      <c r="E129" s="24"/>
    </row>
    <row r="130" spans="4:5" x14ac:dyDescent="0.3">
      <c r="D130" s="24"/>
      <c r="E130" s="24"/>
    </row>
    <row r="131" spans="4:5" x14ac:dyDescent="0.3">
      <c r="D131" s="24"/>
      <c r="E131" s="24"/>
    </row>
    <row r="132" spans="4:5" x14ac:dyDescent="0.3">
      <c r="D132" s="24"/>
      <c r="E132" s="24"/>
    </row>
    <row r="133" spans="4:5" x14ac:dyDescent="0.3">
      <c r="D133" s="24"/>
      <c r="E133" s="24"/>
    </row>
    <row r="134" spans="4:5" x14ac:dyDescent="0.3">
      <c r="D134" s="24"/>
      <c r="E134" s="24"/>
    </row>
    <row r="135" spans="4:5" x14ac:dyDescent="0.3">
      <c r="D135" s="24"/>
      <c r="E135" s="24"/>
    </row>
    <row r="136" spans="4:5" x14ac:dyDescent="0.3">
      <c r="D136" s="24"/>
      <c r="E136" s="24"/>
    </row>
    <row r="137" spans="4:5" x14ac:dyDescent="0.3">
      <c r="D137" s="24"/>
      <c r="E137" s="24"/>
    </row>
    <row r="138" spans="4:5" x14ac:dyDescent="0.3">
      <c r="D138" s="24"/>
      <c r="E138" s="24"/>
    </row>
    <row r="139" spans="4:5" x14ac:dyDescent="0.3">
      <c r="D139" s="24"/>
      <c r="E139" s="24"/>
    </row>
    <row r="140" spans="4:5" x14ac:dyDescent="0.3">
      <c r="D140" s="24"/>
      <c r="E140" s="24"/>
    </row>
    <row r="141" spans="4:5" x14ac:dyDescent="0.3">
      <c r="D141" s="24"/>
      <c r="E141" s="24"/>
    </row>
    <row r="142" spans="4:5" x14ac:dyDescent="0.3">
      <c r="D142" s="24"/>
      <c r="E142" s="24"/>
    </row>
    <row r="143" spans="4:5" x14ac:dyDescent="0.3">
      <c r="D143" s="24"/>
      <c r="E143" s="24"/>
    </row>
    <row r="144" spans="4:5" x14ac:dyDescent="0.3">
      <c r="D144" s="24"/>
      <c r="E144" s="24"/>
    </row>
    <row r="145" spans="4:5" x14ac:dyDescent="0.3">
      <c r="D145" s="24"/>
      <c r="E145" s="24"/>
    </row>
    <row r="146" spans="4:5" x14ac:dyDescent="0.3">
      <c r="D146" s="24"/>
      <c r="E146" s="24"/>
    </row>
    <row r="147" spans="4:5" x14ac:dyDescent="0.3">
      <c r="D147" s="24"/>
      <c r="E147" s="24"/>
    </row>
    <row r="148" spans="4:5" x14ac:dyDescent="0.3">
      <c r="D148" s="24"/>
      <c r="E148" s="24"/>
    </row>
    <row r="149" spans="4:5" x14ac:dyDescent="0.3">
      <c r="D149" s="24"/>
      <c r="E149" s="24"/>
    </row>
    <row r="150" spans="4:5" x14ac:dyDescent="0.3">
      <c r="D150" s="24"/>
      <c r="E150" s="24"/>
    </row>
    <row r="151" spans="4:5" x14ac:dyDescent="0.3">
      <c r="D151" s="24"/>
      <c r="E151" s="24"/>
    </row>
    <row r="152" spans="4:5" x14ac:dyDescent="0.3">
      <c r="D152" s="24"/>
      <c r="E152" s="24"/>
    </row>
    <row r="153" spans="4:5" x14ac:dyDescent="0.3">
      <c r="D153" s="24"/>
      <c r="E153" s="24"/>
    </row>
    <row r="154" spans="4:5" x14ac:dyDescent="0.3">
      <c r="D154" s="24"/>
      <c r="E154" s="24"/>
    </row>
    <row r="155" spans="4:5" x14ac:dyDescent="0.3">
      <c r="D155" s="24"/>
      <c r="E155" s="24"/>
    </row>
    <row r="156" spans="4:5" x14ac:dyDescent="0.3">
      <c r="D156" s="24"/>
      <c r="E156" s="24"/>
    </row>
    <row r="157" spans="4:5" x14ac:dyDescent="0.3">
      <c r="D157" s="24"/>
      <c r="E157" s="24"/>
    </row>
    <row r="158" spans="4:5" x14ac:dyDescent="0.3">
      <c r="D158" s="24"/>
      <c r="E158" s="24"/>
    </row>
    <row r="159" spans="4:5" x14ac:dyDescent="0.3">
      <c r="D159" s="24"/>
      <c r="E159" s="24"/>
    </row>
    <row r="160" spans="4:5" x14ac:dyDescent="0.3">
      <c r="D160" s="24"/>
      <c r="E160" s="24"/>
    </row>
    <row r="161" spans="4:5" x14ac:dyDescent="0.3">
      <c r="D161" s="24"/>
      <c r="E161" s="24"/>
    </row>
    <row r="162" spans="4:5" x14ac:dyDescent="0.3">
      <c r="E162" s="101"/>
    </row>
    <row r="163" spans="4:5" x14ac:dyDescent="0.3">
      <c r="E163" s="101"/>
    </row>
    <row r="164" spans="4:5" x14ac:dyDescent="0.3">
      <c r="E164" s="101"/>
    </row>
    <row r="165" spans="4:5" x14ac:dyDescent="0.3">
      <c r="E165" s="101"/>
    </row>
    <row r="166" spans="4:5" x14ac:dyDescent="0.3">
      <c r="E166" s="101"/>
    </row>
    <row r="167" spans="4:5" x14ac:dyDescent="0.3">
      <c r="E167" s="101"/>
    </row>
    <row r="168" spans="4:5" x14ac:dyDescent="0.3">
      <c r="E168" s="101"/>
    </row>
    <row r="169" spans="4:5" x14ac:dyDescent="0.3">
      <c r="E169" s="101"/>
    </row>
    <row r="170" spans="4:5" x14ac:dyDescent="0.3">
      <c r="E170" s="101"/>
    </row>
    <row r="171" spans="4:5" x14ac:dyDescent="0.3">
      <c r="E171" s="101"/>
    </row>
    <row r="172" spans="4:5" x14ac:dyDescent="0.3">
      <c r="E172" s="101"/>
    </row>
    <row r="173" spans="4:5" x14ac:dyDescent="0.3">
      <c r="E173" s="101"/>
    </row>
    <row r="174" spans="4:5" x14ac:dyDescent="0.3">
      <c r="E174" s="101"/>
    </row>
    <row r="175" spans="4:5" x14ac:dyDescent="0.3">
      <c r="E175" s="101"/>
    </row>
    <row r="176" spans="4:5" x14ac:dyDescent="0.3">
      <c r="E176" s="101"/>
    </row>
    <row r="177" spans="5:5" x14ac:dyDescent="0.3">
      <c r="E177" s="101"/>
    </row>
    <row r="178" spans="5:5" x14ac:dyDescent="0.3">
      <c r="E178" s="101"/>
    </row>
    <row r="179" spans="5:5" x14ac:dyDescent="0.3">
      <c r="E179" s="101"/>
    </row>
    <row r="180" spans="5:5" x14ac:dyDescent="0.3">
      <c r="E180" s="101"/>
    </row>
    <row r="181" spans="5:5" x14ac:dyDescent="0.3">
      <c r="E181" s="101"/>
    </row>
    <row r="182" spans="5:5" x14ac:dyDescent="0.3">
      <c r="E182" s="101"/>
    </row>
    <row r="183" spans="5:5" x14ac:dyDescent="0.3">
      <c r="E183" s="101"/>
    </row>
    <row r="184" spans="5:5" x14ac:dyDescent="0.3">
      <c r="E184" s="101"/>
    </row>
    <row r="185" spans="5:5" x14ac:dyDescent="0.3">
      <c r="E185" s="101"/>
    </row>
    <row r="186" spans="5:5" x14ac:dyDescent="0.3">
      <c r="E186" s="101"/>
    </row>
    <row r="187" spans="5:5" x14ac:dyDescent="0.3">
      <c r="E187" s="101"/>
    </row>
    <row r="188" spans="5:5" x14ac:dyDescent="0.3">
      <c r="E188" s="101"/>
    </row>
    <row r="189" spans="5:5" x14ac:dyDescent="0.3">
      <c r="E189" s="101"/>
    </row>
    <row r="190" spans="5:5" x14ac:dyDescent="0.3">
      <c r="E190" s="101"/>
    </row>
    <row r="191" spans="5:5" x14ac:dyDescent="0.3">
      <c r="E191" s="101"/>
    </row>
    <row r="192" spans="5:5" x14ac:dyDescent="0.3">
      <c r="E192" s="101"/>
    </row>
    <row r="193" spans="5:5" x14ac:dyDescent="0.3">
      <c r="E193" s="101"/>
    </row>
    <row r="194" spans="5:5" x14ac:dyDescent="0.3">
      <c r="E194" s="101"/>
    </row>
    <row r="195" spans="5:5" x14ac:dyDescent="0.3">
      <c r="E195" s="101"/>
    </row>
    <row r="196" spans="5:5" x14ac:dyDescent="0.3">
      <c r="E196" s="101"/>
    </row>
    <row r="197" spans="5:5" x14ac:dyDescent="0.3">
      <c r="E197" s="101"/>
    </row>
    <row r="198" spans="5:5" x14ac:dyDescent="0.3">
      <c r="E198" s="101"/>
    </row>
    <row r="199" spans="5:5" x14ac:dyDescent="0.3">
      <c r="E199" s="101"/>
    </row>
    <row r="200" spans="5:5" x14ac:dyDescent="0.3">
      <c r="E200" s="101"/>
    </row>
    <row r="201" spans="5:5" x14ac:dyDescent="0.3">
      <c r="E201" s="101"/>
    </row>
    <row r="202" spans="5:5" x14ac:dyDescent="0.3">
      <c r="E202" s="101"/>
    </row>
    <row r="203" spans="5:5" x14ac:dyDescent="0.3">
      <c r="E203" s="101"/>
    </row>
    <row r="204" spans="5:5" x14ac:dyDescent="0.3">
      <c r="E204" s="101"/>
    </row>
    <row r="205" spans="5:5" x14ac:dyDescent="0.3">
      <c r="E205" s="101"/>
    </row>
    <row r="206" spans="5:5" x14ac:dyDescent="0.3">
      <c r="E206" s="101"/>
    </row>
    <row r="207" spans="5:5" x14ac:dyDescent="0.3">
      <c r="E207" s="101"/>
    </row>
    <row r="208" spans="5:5" x14ac:dyDescent="0.3">
      <c r="E208" s="101"/>
    </row>
    <row r="209" spans="5:5" x14ac:dyDescent="0.3">
      <c r="E209" s="101"/>
    </row>
    <row r="210" spans="5:5" x14ac:dyDescent="0.3">
      <c r="E210" s="101"/>
    </row>
    <row r="211" spans="5:5" x14ac:dyDescent="0.3">
      <c r="E211" s="101"/>
    </row>
    <row r="212" spans="5:5" x14ac:dyDescent="0.3">
      <c r="E212" s="101"/>
    </row>
    <row r="213" spans="5:5" x14ac:dyDescent="0.3">
      <c r="E213" s="101"/>
    </row>
    <row r="214" spans="5:5" x14ac:dyDescent="0.3">
      <c r="E214" s="101"/>
    </row>
    <row r="215" spans="5:5" x14ac:dyDescent="0.3">
      <c r="E215" s="101"/>
    </row>
    <row r="216" spans="5:5" x14ac:dyDescent="0.3">
      <c r="E216" s="101"/>
    </row>
    <row r="217" spans="5:5" x14ac:dyDescent="0.3">
      <c r="E217" s="101"/>
    </row>
    <row r="218" spans="5:5" x14ac:dyDescent="0.3">
      <c r="E218" s="101"/>
    </row>
    <row r="219" spans="5:5" x14ac:dyDescent="0.3">
      <c r="E219" s="101"/>
    </row>
    <row r="220" spans="5:5" x14ac:dyDescent="0.3">
      <c r="E220" s="101"/>
    </row>
    <row r="221" spans="5:5" x14ac:dyDescent="0.3">
      <c r="E221" s="101"/>
    </row>
    <row r="222" spans="5:5" x14ac:dyDescent="0.3">
      <c r="E222" s="101"/>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6"/>
  <dimension ref="A1:X54"/>
  <sheetViews>
    <sheetView topLeftCell="A19" workbookViewId="0">
      <selection activeCell="B32" sqref="B32"/>
    </sheetView>
  </sheetViews>
  <sheetFormatPr baseColWidth="10" defaultRowHeight="14.4" x14ac:dyDescent="0.3"/>
  <cols>
    <col min="1" max="1" width="18.33203125" customWidth="1"/>
    <col min="2" max="2" width="32.33203125" customWidth="1"/>
    <col min="4" max="4" width="46.33203125" customWidth="1"/>
    <col min="5" max="5" width="49.44140625" customWidth="1"/>
    <col min="6" max="6" width="49.33203125" customWidth="1"/>
    <col min="7" max="7" width="32.33203125" customWidth="1"/>
    <col min="8" max="8" width="27.33203125" customWidth="1"/>
    <col min="23" max="23" width="76.5546875" customWidth="1"/>
    <col min="24" max="24" width="42.44140625" customWidth="1"/>
  </cols>
  <sheetData>
    <row r="1" spans="1:8" x14ac:dyDescent="0.3">
      <c r="D1">
        <v>512</v>
      </c>
      <c r="E1">
        <v>467</v>
      </c>
      <c r="G1" t="s">
        <v>511</v>
      </c>
      <c r="H1" t="s">
        <v>512</v>
      </c>
    </row>
    <row r="2" spans="1:8" x14ac:dyDescent="0.3">
      <c r="C2" t="s">
        <v>507</v>
      </c>
      <c r="D2" t="s">
        <v>509</v>
      </c>
      <c r="E2" t="s">
        <v>509</v>
      </c>
    </row>
    <row r="3" spans="1:8" x14ac:dyDescent="0.3">
      <c r="C3" t="s">
        <v>508</v>
      </c>
      <c r="D3" t="s">
        <v>505</v>
      </c>
      <c r="E3" t="s">
        <v>506</v>
      </c>
    </row>
    <row r="4" spans="1:8" ht="259.2" x14ac:dyDescent="0.3">
      <c r="B4" s="94" t="s">
        <v>510</v>
      </c>
      <c r="C4" t="s">
        <v>467</v>
      </c>
      <c r="D4" s="269" t="s">
        <v>470</v>
      </c>
      <c r="E4" s="269" t="s">
        <v>469</v>
      </c>
      <c r="F4" s="269" t="s">
        <v>495</v>
      </c>
    </row>
    <row r="5" spans="1:8" x14ac:dyDescent="0.3">
      <c r="A5" s="103" t="s">
        <v>182</v>
      </c>
      <c r="B5" s="104"/>
      <c r="C5" s="105">
        <v>3</v>
      </c>
      <c r="D5" s="106" t="s">
        <v>132</v>
      </c>
      <c r="E5" s="3" t="s">
        <v>132</v>
      </c>
      <c r="F5" s="3"/>
      <c r="G5" s="106" t="s">
        <v>131</v>
      </c>
      <c r="H5" s="106" t="s">
        <v>131</v>
      </c>
    </row>
    <row r="6" spans="1:8" ht="28.8" x14ac:dyDescent="0.3">
      <c r="A6" s="103" t="s">
        <v>183</v>
      </c>
      <c r="B6" s="104" t="s">
        <v>89</v>
      </c>
      <c r="C6" s="105">
        <v>8</v>
      </c>
      <c r="D6" s="107" t="s">
        <v>498</v>
      </c>
      <c r="E6" s="107" t="s">
        <v>498</v>
      </c>
      <c r="F6" s="3"/>
      <c r="G6" s="107" t="s">
        <v>498</v>
      </c>
      <c r="H6" s="107" t="s">
        <v>498</v>
      </c>
    </row>
    <row r="7" spans="1:8" x14ac:dyDescent="0.3">
      <c r="A7" s="103" t="s">
        <v>184</v>
      </c>
      <c r="B7" s="104"/>
      <c r="C7" s="105">
        <v>2</v>
      </c>
      <c r="D7" s="109" t="s">
        <v>50</v>
      </c>
      <c r="E7" s="3" t="s">
        <v>50</v>
      </c>
      <c r="F7" s="3"/>
      <c r="G7" s="106" t="s">
        <v>50</v>
      </c>
      <c r="H7" s="106" t="s">
        <v>50</v>
      </c>
    </row>
    <row r="8" spans="1:8" ht="28.8" x14ac:dyDescent="0.3">
      <c r="A8" s="103" t="s">
        <v>185</v>
      </c>
      <c r="B8" s="104" t="s">
        <v>49</v>
      </c>
      <c r="C8" s="105">
        <v>17</v>
      </c>
      <c r="D8" s="232" t="s">
        <v>474</v>
      </c>
      <c r="E8" s="234" t="s">
        <v>473</v>
      </c>
      <c r="F8" s="234"/>
      <c r="G8" s="107" t="s">
        <v>513</v>
      </c>
      <c r="H8" s="107" t="s">
        <v>514</v>
      </c>
    </row>
    <row r="9" spans="1:8" ht="28.8" x14ac:dyDescent="0.3">
      <c r="A9" s="103" t="s">
        <v>186</v>
      </c>
      <c r="B9" s="104" t="s">
        <v>46</v>
      </c>
      <c r="C9" s="105">
        <v>1</v>
      </c>
      <c r="D9" s="106"/>
      <c r="E9" s="3" t="s">
        <v>86</v>
      </c>
      <c r="F9" s="3"/>
      <c r="G9" s="106"/>
      <c r="H9" s="106" t="s">
        <v>51</v>
      </c>
    </row>
    <row r="10" spans="1:8" ht="28.8" x14ac:dyDescent="0.3">
      <c r="A10" s="103" t="s">
        <v>466</v>
      </c>
      <c r="B10" s="117"/>
      <c r="C10" s="105">
        <v>17</v>
      </c>
      <c r="D10" s="109"/>
      <c r="E10" s="3" t="s">
        <v>518</v>
      </c>
      <c r="F10" s="235"/>
      <c r="G10" s="107"/>
      <c r="H10" s="106" t="s">
        <v>500</v>
      </c>
    </row>
    <row r="11" spans="1:8" x14ac:dyDescent="0.3">
      <c r="A11" s="103" t="s">
        <v>188</v>
      </c>
      <c r="B11" s="117"/>
      <c r="C11" s="105">
        <v>35</v>
      </c>
      <c r="D11" s="106" t="s">
        <v>497</v>
      </c>
      <c r="E11" s="106" t="s">
        <v>497</v>
      </c>
      <c r="F11" s="236"/>
      <c r="G11" s="106" t="s">
        <v>497</v>
      </c>
      <c r="H11" s="106" t="s">
        <v>497</v>
      </c>
    </row>
    <row r="12" spans="1:8" ht="57.6" x14ac:dyDescent="0.3">
      <c r="A12" s="103" t="s">
        <v>189</v>
      </c>
      <c r="B12" s="104" t="s">
        <v>117</v>
      </c>
      <c r="C12" s="105">
        <v>35</v>
      </c>
      <c r="D12" s="111" t="s">
        <v>465</v>
      </c>
      <c r="E12" s="3" t="s">
        <v>465</v>
      </c>
      <c r="F12" s="3"/>
      <c r="G12" s="107" t="s">
        <v>515</v>
      </c>
      <c r="H12" s="107" t="s">
        <v>515</v>
      </c>
    </row>
    <row r="13" spans="1:8" x14ac:dyDescent="0.3">
      <c r="A13" s="103" t="s">
        <v>190</v>
      </c>
      <c r="B13" s="104" t="s">
        <v>47</v>
      </c>
      <c r="C13" s="105">
        <v>3</v>
      </c>
      <c r="D13" s="111" t="s">
        <v>517</v>
      </c>
      <c r="E13" s="3" t="s">
        <v>471</v>
      </c>
      <c r="F13" s="3"/>
      <c r="G13" s="106" t="s">
        <v>517</v>
      </c>
      <c r="H13" s="106"/>
    </row>
    <row r="14" spans="1:8" x14ac:dyDescent="0.3">
      <c r="A14" s="103" t="s">
        <v>191</v>
      </c>
      <c r="B14" s="104" t="s">
        <v>48</v>
      </c>
      <c r="C14" s="105">
        <v>8</v>
      </c>
      <c r="D14" s="111"/>
      <c r="E14" s="3" t="s">
        <v>472</v>
      </c>
      <c r="F14" s="3"/>
      <c r="G14" s="107"/>
      <c r="H14" s="107"/>
    </row>
    <row r="15" spans="1:8" x14ac:dyDescent="0.3">
      <c r="A15" s="103" t="s">
        <v>192</v>
      </c>
      <c r="B15" s="117"/>
      <c r="C15" s="105">
        <v>1</v>
      </c>
      <c r="D15" s="106" t="s">
        <v>63</v>
      </c>
      <c r="E15" s="3" t="s">
        <v>52</v>
      </c>
      <c r="F15" s="3"/>
      <c r="G15" s="106" t="s">
        <v>63</v>
      </c>
      <c r="H15" s="106" t="s">
        <v>52</v>
      </c>
    </row>
    <row r="16" spans="1:8" x14ac:dyDescent="0.3">
      <c r="A16" s="103" t="s">
        <v>193</v>
      </c>
      <c r="B16" s="113" t="s">
        <v>103</v>
      </c>
      <c r="C16" s="105">
        <v>20</v>
      </c>
      <c r="D16" s="233" t="s">
        <v>496</v>
      </c>
      <c r="E16" s="234">
        <v>10</v>
      </c>
      <c r="F16" s="234"/>
      <c r="G16" s="107" t="s">
        <v>516</v>
      </c>
      <c r="H16" s="107" t="s">
        <v>516</v>
      </c>
    </row>
    <row r="17" spans="1:24" ht="28.8" x14ac:dyDescent="0.3">
      <c r="A17" s="103" t="s">
        <v>194</v>
      </c>
      <c r="B17" s="117"/>
      <c r="C17" s="105">
        <v>1</v>
      </c>
      <c r="D17" s="116" t="s">
        <v>53</v>
      </c>
      <c r="E17" s="3" t="s">
        <v>53</v>
      </c>
      <c r="F17" s="3"/>
      <c r="G17" s="106" t="s">
        <v>53</v>
      </c>
      <c r="H17" s="106" t="s">
        <v>53</v>
      </c>
    </row>
    <row r="18" spans="1:24" x14ac:dyDescent="0.3">
      <c r="A18" s="103" t="s">
        <v>195</v>
      </c>
      <c r="B18" s="104" t="s">
        <v>104</v>
      </c>
      <c r="C18" s="105">
        <v>8</v>
      </c>
      <c r="D18" s="126" t="s">
        <v>468</v>
      </c>
      <c r="E18" s="237" t="s">
        <v>468</v>
      </c>
      <c r="F18" s="237"/>
      <c r="G18" s="270">
        <v>20011702</v>
      </c>
      <c r="H18" s="270">
        <v>20011702</v>
      </c>
    </row>
    <row r="19" spans="1:24" x14ac:dyDescent="0.3">
      <c r="A19" s="103" t="s">
        <v>196</v>
      </c>
      <c r="B19" s="117"/>
      <c r="C19" s="105">
        <v>3</v>
      </c>
      <c r="D19" s="111" t="s">
        <v>54</v>
      </c>
      <c r="E19" s="3" t="s">
        <v>54</v>
      </c>
      <c r="F19" s="3"/>
      <c r="G19" s="106" t="s">
        <v>54</v>
      </c>
      <c r="H19" s="106" t="s">
        <v>54</v>
      </c>
    </row>
    <row r="20" spans="1:24" x14ac:dyDescent="0.3">
      <c r="A20" s="103" t="s">
        <v>197</v>
      </c>
      <c r="B20" s="117"/>
      <c r="C20" s="105">
        <v>10</v>
      </c>
      <c r="D20" s="111"/>
      <c r="E20" s="234" t="s">
        <v>475</v>
      </c>
      <c r="F20" s="234"/>
      <c r="G20" s="107"/>
      <c r="H20" s="107"/>
    </row>
    <row r="21" spans="1:24" x14ac:dyDescent="0.3">
      <c r="A21" s="103" t="s">
        <v>198</v>
      </c>
      <c r="B21" s="117"/>
      <c r="C21" s="105">
        <v>3</v>
      </c>
      <c r="D21" s="111" t="s">
        <v>55</v>
      </c>
      <c r="E21" s="3" t="s">
        <v>55</v>
      </c>
      <c r="F21" s="3"/>
      <c r="G21" s="106" t="s">
        <v>55</v>
      </c>
      <c r="H21" s="106" t="s">
        <v>55</v>
      </c>
    </row>
    <row r="22" spans="1:24" x14ac:dyDescent="0.3">
      <c r="A22" s="103" t="s">
        <v>199</v>
      </c>
      <c r="B22" s="104" t="s">
        <v>48</v>
      </c>
      <c r="C22" s="105">
        <v>40</v>
      </c>
      <c r="D22" s="107"/>
      <c r="E22" s="3"/>
      <c r="F22" s="3"/>
      <c r="G22" s="107"/>
      <c r="H22" s="107"/>
    </row>
    <row r="23" spans="1:24" x14ac:dyDescent="0.3">
      <c r="A23" s="103" t="s">
        <v>200</v>
      </c>
      <c r="B23" s="117"/>
      <c r="C23" s="105">
        <v>3</v>
      </c>
      <c r="D23" s="107" t="s">
        <v>64</v>
      </c>
      <c r="E23" s="3" t="s">
        <v>64</v>
      </c>
      <c r="F23" s="3"/>
      <c r="G23" s="106" t="s">
        <v>64</v>
      </c>
      <c r="H23" s="106" t="s">
        <v>64</v>
      </c>
    </row>
    <row r="24" spans="1:24" x14ac:dyDescent="0.3">
      <c r="A24" s="103" t="s">
        <v>201</v>
      </c>
      <c r="B24" s="117"/>
      <c r="C24" s="105">
        <v>2</v>
      </c>
      <c r="D24" s="109" t="s">
        <v>499</v>
      </c>
      <c r="E24" s="3" t="s">
        <v>499</v>
      </c>
      <c r="F24" s="3"/>
      <c r="G24" s="107" t="s">
        <v>499</v>
      </c>
      <c r="H24" s="107" t="s">
        <v>499</v>
      </c>
    </row>
    <row r="25" spans="1:24" x14ac:dyDescent="0.3">
      <c r="A25" s="103" t="s">
        <v>202</v>
      </c>
      <c r="B25" s="117"/>
      <c r="C25" s="105">
        <v>2</v>
      </c>
      <c r="D25" s="111"/>
      <c r="E25" s="3"/>
      <c r="F25" s="3"/>
      <c r="G25" s="106"/>
      <c r="H25" s="106"/>
    </row>
    <row r="26" spans="1:24" x14ac:dyDescent="0.3">
      <c r="A26" s="103" t="s">
        <v>197</v>
      </c>
      <c r="B26" s="117"/>
      <c r="C26" s="105">
        <v>35</v>
      </c>
      <c r="D26" s="111"/>
      <c r="E26" s="3"/>
      <c r="F26" s="3"/>
      <c r="G26" s="107"/>
      <c r="H26" s="107"/>
    </row>
    <row r="29" spans="1:24" x14ac:dyDescent="0.3">
      <c r="A29" s="242" t="s">
        <v>481</v>
      </c>
    </row>
    <row r="30" spans="1:24" ht="43.2" x14ac:dyDescent="0.3">
      <c r="A30" s="103" t="s">
        <v>182</v>
      </c>
      <c r="B30" s="103" t="s">
        <v>183</v>
      </c>
      <c r="C30" s="103" t="s">
        <v>184</v>
      </c>
      <c r="D30" s="103" t="s">
        <v>185</v>
      </c>
      <c r="E30" s="103" t="s">
        <v>186</v>
      </c>
      <c r="F30" s="103" t="s">
        <v>466</v>
      </c>
      <c r="G30" s="103" t="s">
        <v>188</v>
      </c>
      <c r="H30" s="103" t="s">
        <v>189</v>
      </c>
      <c r="I30" s="103" t="s">
        <v>190</v>
      </c>
      <c r="J30" s="103" t="s">
        <v>191</v>
      </c>
      <c r="K30" s="103" t="s">
        <v>192</v>
      </c>
      <c r="L30" s="103" t="s">
        <v>193</v>
      </c>
      <c r="M30" s="103" t="s">
        <v>194</v>
      </c>
      <c r="N30" s="103" t="s">
        <v>195</v>
      </c>
      <c r="O30" s="103" t="s">
        <v>196</v>
      </c>
      <c r="P30" s="103" t="s">
        <v>197</v>
      </c>
      <c r="Q30" s="103" t="s">
        <v>198</v>
      </c>
      <c r="R30" s="103" t="s">
        <v>199</v>
      </c>
      <c r="S30" s="103" t="s">
        <v>200</v>
      </c>
      <c r="T30" s="103" t="s">
        <v>201</v>
      </c>
      <c r="U30" s="103" t="s">
        <v>202</v>
      </c>
      <c r="V30" s="103" t="s">
        <v>197</v>
      </c>
      <c r="W30" s="259" t="s">
        <v>486</v>
      </c>
      <c r="X30" s="259" t="s">
        <v>487</v>
      </c>
    </row>
    <row r="31" spans="1:24" x14ac:dyDescent="0.3">
      <c r="A31" s="103">
        <v>1</v>
      </c>
      <c r="B31" s="103">
        <f>A31+A32</f>
        <v>4</v>
      </c>
      <c r="C31" s="103">
        <f>B31+B32</f>
        <v>12</v>
      </c>
      <c r="D31" s="103">
        <f t="shared" ref="D31:V31" si="0">C31+C32</f>
        <v>14</v>
      </c>
      <c r="E31" s="103">
        <f t="shared" si="0"/>
        <v>31</v>
      </c>
      <c r="F31" s="103">
        <f t="shared" si="0"/>
        <v>32</v>
      </c>
      <c r="G31" s="103">
        <f t="shared" si="0"/>
        <v>49</v>
      </c>
      <c r="H31" s="103">
        <f t="shared" si="0"/>
        <v>84</v>
      </c>
      <c r="I31" s="103">
        <f t="shared" si="0"/>
        <v>119</v>
      </c>
      <c r="J31" s="103">
        <f t="shared" si="0"/>
        <v>122</v>
      </c>
      <c r="K31" s="103">
        <f t="shared" si="0"/>
        <v>130</v>
      </c>
      <c r="L31" s="103">
        <f t="shared" si="0"/>
        <v>131</v>
      </c>
      <c r="M31" s="103">
        <f t="shared" si="0"/>
        <v>151</v>
      </c>
      <c r="N31" s="103">
        <f t="shared" si="0"/>
        <v>152</v>
      </c>
      <c r="O31" s="103">
        <f t="shared" si="0"/>
        <v>160</v>
      </c>
      <c r="P31" s="103">
        <f t="shared" si="0"/>
        <v>163</v>
      </c>
      <c r="Q31" s="103">
        <f t="shared" si="0"/>
        <v>173</v>
      </c>
      <c r="R31" s="103">
        <f t="shared" si="0"/>
        <v>176</v>
      </c>
      <c r="S31" s="103">
        <f t="shared" si="0"/>
        <v>216</v>
      </c>
      <c r="T31" s="103">
        <f t="shared" si="0"/>
        <v>219</v>
      </c>
      <c r="U31" s="103">
        <f t="shared" si="0"/>
        <v>221</v>
      </c>
      <c r="V31" s="103">
        <f t="shared" si="0"/>
        <v>223</v>
      </c>
      <c r="W31" s="259"/>
      <c r="X31" s="259"/>
    </row>
    <row r="32" spans="1:24" x14ac:dyDescent="0.3">
      <c r="A32" s="105">
        <v>3</v>
      </c>
      <c r="B32" s="105">
        <v>8</v>
      </c>
      <c r="C32" s="105">
        <v>2</v>
      </c>
      <c r="D32" s="105">
        <v>17</v>
      </c>
      <c r="E32" s="105">
        <v>1</v>
      </c>
      <c r="F32" s="105">
        <v>17</v>
      </c>
      <c r="G32" s="105">
        <v>35</v>
      </c>
      <c r="H32" s="105">
        <v>35</v>
      </c>
      <c r="I32" s="105">
        <v>3</v>
      </c>
      <c r="J32" s="105">
        <v>8</v>
      </c>
      <c r="K32" s="105">
        <v>1</v>
      </c>
      <c r="L32" s="105">
        <v>20</v>
      </c>
      <c r="M32" s="105">
        <v>1</v>
      </c>
      <c r="N32" s="105">
        <v>8</v>
      </c>
      <c r="O32" s="105">
        <v>3</v>
      </c>
      <c r="P32" s="105">
        <v>10</v>
      </c>
      <c r="Q32" s="105">
        <v>3</v>
      </c>
      <c r="R32" s="105">
        <v>40</v>
      </c>
      <c r="S32" s="105">
        <v>3</v>
      </c>
      <c r="T32" s="105">
        <v>2</v>
      </c>
      <c r="U32" s="105">
        <v>2</v>
      </c>
      <c r="V32" s="105">
        <v>35</v>
      </c>
      <c r="W32" s="259"/>
      <c r="X32" s="259"/>
    </row>
    <row r="33" spans="1:24" x14ac:dyDescent="0.3">
      <c r="W33" s="247" t="s">
        <v>127</v>
      </c>
    </row>
    <row r="34" spans="1:24" x14ac:dyDescent="0.3">
      <c r="A34" s="106" t="s">
        <v>132</v>
      </c>
      <c r="B34" s="107" t="s">
        <v>498</v>
      </c>
      <c r="C34" s="109" t="s">
        <v>50</v>
      </c>
      <c r="D34" s="232" t="s">
        <v>474</v>
      </c>
      <c r="E34" s="106"/>
      <c r="F34" s="109"/>
      <c r="G34" s="106" t="s">
        <v>497</v>
      </c>
      <c r="H34" s="111" t="s">
        <v>465</v>
      </c>
      <c r="I34" s="111" t="s">
        <v>517</v>
      </c>
      <c r="J34" s="111"/>
      <c r="K34" s="106" t="s">
        <v>63</v>
      </c>
      <c r="L34" s="233" t="s">
        <v>496</v>
      </c>
      <c r="M34" s="116" t="s">
        <v>53</v>
      </c>
      <c r="N34" s="126" t="s">
        <v>468</v>
      </c>
      <c r="O34" s="111" t="s">
        <v>54</v>
      </c>
      <c r="P34" s="111"/>
      <c r="Q34" s="111" t="s">
        <v>55</v>
      </c>
      <c r="R34" s="107"/>
      <c r="S34" s="107" t="s">
        <v>64</v>
      </c>
      <c r="T34" s="109" t="s">
        <v>499</v>
      </c>
      <c r="U34" s="111"/>
      <c r="V34" s="111"/>
      <c r="W34" s="255" t="str">
        <f>MID(A34,1,3)&amp;REPT(" ",3-LEN(MID(A34,1,3)))&amp;MID(B34,1,8)&amp;REPT(" ",8-LEN(MID(B34,1,8)))&amp;MID(C34,1,2)&amp;REPT(" ",2-LEN(MID(C34,1,2)))&amp;MID(D34,1,17)&amp;REPT(" ",17-LEN(MID(D34,1,17)))&amp;MID(E34,1,1)&amp;REPT(" ",1-LEN(MID(E34,1,1)))&amp;MID(F34,1,17)&amp;REPT(" ",17-LEN(MID(F34,1,17)))&amp;MID(G34,1,35)&amp;REPT(" ",35-LEN(MID(G34,1,35)))&amp;MID(H34,1,35)&amp;REPT(" ",35-LEN(MID(H34,1,35)))&amp;MID(I34,1,3)&amp;REPT(" ",3-LEN(MID(I34,1,3)))&amp;MID(J34,1,8)&amp;REPT(" ",8-LEN(MID(J34,1,8)))&amp;MID(K34,1,1)&amp;REPT(" ",1-LEN(MID(K34,1,1)))&amp;MID(L34,1,20)&amp;REPT(" ",20-LEN(MID(L34,1,20)))&amp;MID(M34,1,1)&amp;REPT(" ",1-LEN(MID(M34,1,1)))&amp;MID(N34,1,8)&amp;REPT(" ",8-LEN(MID(N34,1,8)))&amp;MID(O34,1,3)&amp;REPT(" ",3-LEN(MID(O34,1,3)))&amp;MID(P34,1,10)&amp;REPT(" ",10-LEN(MID(P34,1,10)))&amp;MID(Q34,1,3)&amp;REPT(" ",3-LEN(MID(Q34,1,3)))&amp;MID(R34,1,40)&amp;REPT(" ",40-LEN(MID(R34,1,40)))&amp;MID(S34,1,3)&amp;REPT(" ",3-LEN(MID(S34,1,3)))&amp;MID(T34,1,2)&amp;REPT(" ",2-LEN(MID(T34,1,2)))&amp;MID(U34,1,2)&amp;REPT(" ",2-LEN(MID(U34,1,2)))&amp;MID(V34,1,35)&amp;REPT(" ",35-LEN(MID(V34,1,35)))</f>
        <v xml:space="preserve">CMR17012020OD512391000                          EPC 01-2020                        REM E   100CB23:30:16              VIR        D10                  N20011701EUR          E--                                        002A2                                     </v>
      </c>
      <c r="X34">
        <f>LEN(W34)</f>
        <v>257</v>
      </c>
    </row>
    <row r="35" spans="1:24" x14ac:dyDescent="0.3">
      <c r="A35" s="3" t="s">
        <v>132</v>
      </c>
      <c r="B35" s="107" t="s">
        <v>498</v>
      </c>
      <c r="C35" s="3" t="s">
        <v>50</v>
      </c>
      <c r="D35" s="234" t="s">
        <v>473</v>
      </c>
      <c r="E35" s="3" t="s">
        <v>86</v>
      </c>
      <c r="F35" s="3" t="s">
        <v>518</v>
      </c>
      <c r="G35" s="106" t="s">
        <v>497</v>
      </c>
      <c r="H35" s="3" t="s">
        <v>465</v>
      </c>
      <c r="I35" s="3" t="s">
        <v>471</v>
      </c>
      <c r="J35" s="3" t="s">
        <v>472</v>
      </c>
      <c r="K35" s="3" t="s">
        <v>52</v>
      </c>
      <c r="L35" s="234">
        <v>10</v>
      </c>
      <c r="M35" s="3" t="s">
        <v>53</v>
      </c>
      <c r="N35" s="237" t="s">
        <v>468</v>
      </c>
      <c r="O35" s="3" t="s">
        <v>54</v>
      </c>
      <c r="P35" s="234" t="s">
        <v>475</v>
      </c>
      <c r="Q35" s="3" t="s">
        <v>55</v>
      </c>
      <c r="R35" s="3"/>
      <c r="S35" s="3" t="s">
        <v>64</v>
      </c>
      <c r="T35" s="3" t="s">
        <v>499</v>
      </c>
      <c r="U35" s="3"/>
      <c r="V35" s="3"/>
      <c r="W35" s="255" t="str">
        <f>MID(A35,1,3)&amp;REPT(" ",3-LEN(MID(A35,1,3)))&amp;MID(B35,1,8)&amp;REPT(" ",8-LEN(MID(B35,1,8)))&amp;MID(C35,1,2)&amp;REPT(" ",2-LEN(MID(C35,1,2)))&amp;MID(D35,1,17)&amp;REPT(" ",17-LEN(MID(D35,1,17)))&amp;MID(E35,1,1)&amp;REPT(" ",1-LEN(MID(E35,1,1)))&amp;MID(F35,1,17)&amp;REPT(" ",17-LEN(MID(F35,1,17)))&amp;MID(G35,1,35)&amp;REPT(" ",35-LEN(MID(G35,1,35)))&amp;MID(H35,1,35)&amp;REPT(" ",35-LEN(MID(H35,1,35)))&amp;MID(I35,1,3)&amp;REPT(" ",3-LEN(MID(I35,1,3)))&amp;MID(J35,1,8)&amp;REPT(" ",8-LEN(MID(J35,1,8)))&amp;MID(K35,1,1)&amp;REPT(" ",1-LEN(MID(K35,1,1)))&amp;MID(L35,1,20)&amp;REPT(" ",20-LEN(MID(L35,1,20)))&amp;MID(M35,1,1)&amp;REPT(" ",1-LEN(MID(M35,1,1)))&amp;MID(N35,1,8)&amp;REPT(" ",8-LEN(MID(N35,1,8)))&amp;MID(O35,1,3)&amp;REPT(" ",3-LEN(MID(O35,1,3)))&amp;MID(P35,1,10)&amp;REPT(" ",10-LEN(MID(P35,1,10)))&amp;MID(Q35,1,3)&amp;REPT(" ",3-LEN(MID(Q35,1,3)))&amp;MID(R35,1,40)&amp;REPT(" ",40-LEN(MID(R35,1,40)))&amp;MID(S35,1,3)&amp;REPT(" ",3-LEN(MID(S35,1,3)))&amp;MID(T35,1,2)&amp;REPT(" ",2-LEN(MID(T35,1,2)))&amp;MID(U35,1,2)&amp;REPT(" ",2-LEN(MID(U35,1,2)))&amp;MID(V35,1,35)&amp;REPT(" ",35-LEN(MID(V35,1,35)))</f>
        <v xml:space="preserve">CMR17012020OD467190000        XC0009999         EPC 01-2020                        REM E   100CB23:30:16                         C10                  N20011701EUR          E--                                        002A2                                     </v>
      </c>
      <c r="X35">
        <f>LEN(W35)</f>
        <v>257</v>
      </c>
    </row>
    <row r="36" spans="1:24" x14ac:dyDescent="0.3">
      <c r="A36" s="106" t="s">
        <v>131</v>
      </c>
      <c r="B36" s="107" t="s">
        <v>498</v>
      </c>
      <c r="C36" s="106" t="s">
        <v>50</v>
      </c>
      <c r="D36" s="107" t="s">
        <v>513</v>
      </c>
      <c r="E36" s="106"/>
      <c r="F36" s="107"/>
      <c r="G36" s="106" t="s">
        <v>497</v>
      </c>
      <c r="H36" s="107" t="s">
        <v>515</v>
      </c>
      <c r="I36" s="106" t="s">
        <v>517</v>
      </c>
      <c r="J36" s="107"/>
      <c r="K36" s="106" t="s">
        <v>63</v>
      </c>
      <c r="L36" s="107" t="s">
        <v>516</v>
      </c>
      <c r="M36" s="106" t="s">
        <v>53</v>
      </c>
      <c r="N36" s="270">
        <v>20011702</v>
      </c>
      <c r="O36" s="106" t="s">
        <v>54</v>
      </c>
      <c r="P36" s="107"/>
      <c r="Q36" s="106" t="s">
        <v>55</v>
      </c>
      <c r="R36" s="107"/>
      <c r="S36" s="106" t="s">
        <v>64</v>
      </c>
      <c r="T36" s="107" t="s">
        <v>499</v>
      </c>
      <c r="U36" s="106"/>
      <c r="V36" s="107"/>
      <c r="W36" s="255" t="str">
        <f>MID(A36,1,3)&amp;REPT(" ",3-LEN(MID(A36,1,3)))&amp;MID(B36,1,8)&amp;REPT(" ",8-LEN(MID(B36,1,8)))&amp;MID(C36,1,2)&amp;REPT(" ",2-LEN(MID(C36,1,2)))&amp;MID(D36,1,17)&amp;REPT(" ",17-LEN(MID(D36,1,17)))&amp;MID(E36,1,1)&amp;REPT(" ",1-LEN(MID(E36,1,1)))&amp;MID(F36,1,17)&amp;REPT(" ",17-LEN(MID(F36,1,17)))&amp;MID(G36,1,35)&amp;REPT(" ",35-LEN(MID(G36,1,35)))&amp;MID(H36,1,35)&amp;REPT(" ",35-LEN(MID(H36,1,35)))&amp;MID(I36,1,3)&amp;REPT(" ",3-LEN(MID(I36,1,3)))&amp;MID(J36,1,8)&amp;REPT(" ",8-LEN(MID(J36,1,8)))&amp;MID(K36,1,1)&amp;REPT(" ",1-LEN(MID(K36,1,1)))&amp;MID(L36,1,20)&amp;REPT(" ",20-LEN(MID(L36,1,20)))&amp;MID(M36,1,1)&amp;REPT(" ",1-LEN(MID(M36,1,1)))&amp;MID(N36,1,8)&amp;REPT(" ",8-LEN(MID(N36,1,8)))&amp;MID(O36,1,3)&amp;REPT(" ",3-LEN(MID(O36,1,3)))&amp;MID(P36,1,10)&amp;REPT(" ",10-LEN(MID(P36,1,10)))&amp;MID(Q36,1,3)&amp;REPT(" ",3-LEN(MID(Q36,1,3)))&amp;MID(R36,1,40)&amp;REPT(" ",40-LEN(MID(R36,1,40)))&amp;MID(S36,1,3)&amp;REPT(" ",3-LEN(MID(S36,1,3)))&amp;MID(T36,1,2)&amp;REPT(" ",2-LEN(MID(T36,1,2)))&amp;MID(U36,1,2)&amp;REPT(" ",2-LEN(MID(U36,1,2)))&amp;MID(V36,1,35)&amp;REPT(" ",35-LEN(MID(V36,1,35)))</f>
        <v xml:space="preserve">CMB17012020OD512300000                          EPC 01-2020                        COM E   100CB03:25:56              VIR        D0,02                N20011702EUR          E--                                        002A2                                     </v>
      </c>
    </row>
    <row r="37" spans="1:24" x14ac:dyDescent="0.3">
      <c r="A37" s="106" t="s">
        <v>131</v>
      </c>
      <c r="B37" s="107" t="s">
        <v>498</v>
      </c>
      <c r="C37" s="106" t="s">
        <v>50</v>
      </c>
      <c r="D37" s="107" t="s">
        <v>514</v>
      </c>
      <c r="E37" s="106" t="s">
        <v>51</v>
      </c>
      <c r="F37" s="106" t="s">
        <v>500</v>
      </c>
      <c r="G37" s="106" t="s">
        <v>497</v>
      </c>
      <c r="H37" s="107" t="s">
        <v>515</v>
      </c>
      <c r="I37" s="106"/>
      <c r="J37" s="107"/>
      <c r="K37" s="106" t="s">
        <v>52</v>
      </c>
      <c r="L37" s="107" t="s">
        <v>516</v>
      </c>
      <c r="M37" s="106" t="s">
        <v>53</v>
      </c>
      <c r="N37" s="270">
        <v>20011702</v>
      </c>
      <c r="O37" s="106" t="s">
        <v>54</v>
      </c>
      <c r="P37" s="107"/>
      <c r="Q37" s="106" t="s">
        <v>55</v>
      </c>
      <c r="R37" s="107"/>
      <c r="S37" s="106" t="s">
        <v>64</v>
      </c>
      <c r="T37" s="107" t="s">
        <v>499</v>
      </c>
      <c r="U37" s="106"/>
      <c r="V37" s="107"/>
      <c r="W37" s="255" t="str">
        <f>MID(A37,1,3)&amp;REPT(" ",3-LEN(MID(A37,1,3)))&amp;MID(B37,1,8)&amp;REPT(" ",8-LEN(MID(B37,1,8)))&amp;MID(C37,1,2)&amp;REPT(" ",2-LEN(MID(C37,1,2)))&amp;MID(D37,1,17)&amp;REPT(" ",17-LEN(MID(D37,1,17)))&amp;MID(E37,1,1)&amp;REPT(" ",1-LEN(MID(E37,1,1)))&amp;MID(F37,1,17)&amp;REPT(" ",17-LEN(MID(F37,1,17)))&amp;MID(G37,1,35)&amp;REPT(" ",35-LEN(MID(G37,1,35)))&amp;MID(H37,1,35)&amp;REPT(" ",35-LEN(MID(H37,1,35)))&amp;MID(I37,1,3)&amp;REPT(" ",3-LEN(MID(I37,1,3)))&amp;MID(J37,1,8)&amp;REPT(" ",8-LEN(MID(J37,1,8)))&amp;MID(K37,1,1)&amp;REPT(" ",1-LEN(MID(K37,1,1)))&amp;MID(L37,1,20)&amp;REPT(" ",20-LEN(MID(L37,1,20)))&amp;MID(M37,1,1)&amp;REPT(" ",1-LEN(MID(M37,1,1)))&amp;MID(N37,1,8)&amp;REPT(" ",8-LEN(MID(N37,1,8)))&amp;MID(O37,1,3)&amp;REPT(" ",3-LEN(MID(O37,1,3)))&amp;MID(P37,1,10)&amp;REPT(" ",10-LEN(MID(P37,1,10)))&amp;MID(Q37,1,3)&amp;REPT(" ",3-LEN(MID(Q37,1,3)))&amp;MID(R37,1,40)&amp;REPT(" ",40-LEN(MID(R37,1,40)))&amp;MID(S37,1,3)&amp;REPT(" ",3-LEN(MID(S37,1,3)))&amp;MID(T37,1,2)&amp;REPT(" ",2-LEN(MID(T37,1,2)))&amp;MID(U37,1,2)&amp;REPT(" ",2-LEN(MID(U37,1,2)))&amp;MID(V37,1,35)&amp;REPT(" ",35-LEN(MID(V37,1,35)))</f>
        <v xml:space="preserve">CMB17012020OD627890000        H01R1R000         EPC 01-2020                        COM E   100CB03:25:56                         C0,02                N20011702EUR          E--                                        002A2                                     </v>
      </c>
    </row>
    <row r="38" spans="1:24" x14ac:dyDescent="0.3">
      <c r="A38" s="24"/>
      <c r="B38" s="24"/>
      <c r="C38" s="24"/>
      <c r="D38" s="24"/>
      <c r="E38" s="24"/>
      <c r="F38" s="24"/>
      <c r="G38" s="11"/>
      <c r="H38" s="24"/>
      <c r="I38" s="24"/>
      <c r="J38" s="24"/>
      <c r="K38" s="24"/>
      <c r="L38" s="24"/>
      <c r="M38" s="24"/>
      <c r="N38" s="24"/>
      <c r="O38" s="24"/>
      <c r="P38" s="24"/>
      <c r="Q38" s="24"/>
      <c r="R38" s="24"/>
      <c r="S38" s="24"/>
      <c r="T38" s="24"/>
      <c r="U38" s="24"/>
      <c r="V38" s="24"/>
      <c r="W38" s="24"/>
    </row>
    <row r="39" spans="1:24" x14ac:dyDescent="0.3">
      <c r="A39" s="24"/>
      <c r="B39" s="24"/>
      <c r="C39" s="24"/>
      <c r="D39" s="24"/>
      <c r="E39" s="24"/>
      <c r="F39" s="24"/>
      <c r="G39" s="24"/>
      <c r="H39" s="24"/>
      <c r="I39" s="24"/>
      <c r="J39" s="24"/>
      <c r="K39" s="24"/>
      <c r="L39" s="24"/>
      <c r="M39" s="24"/>
      <c r="N39" s="24"/>
      <c r="O39" s="24"/>
      <c r="P39" s="24"/>
      <c r="Q39" s="24"/>
      <c r="R39" s="24"/>
      <c r="S39" s="24"/>
      <c r="T39" s="24"/>
      <c r="U39" s="24"/>
      <c r="V39" s="24"/>
      <c r="W39" s="24"/>
    </row>
    <row r="40" spans="1:24" x14ac:dyDescent="0.3">
      <c r="A40" s="24"/>
      <c r="B40" s="24"/>
      <c r="C40" s="24"/>
      <c r="D40" s="249"/>
      <c r="E40" s="24"/>
      <c r="F40" s="246"/>
      <c r="G40" s="11"/>
      <c r="H40" s="24"/>
      <c r="I40" s="24"/>
      <c r="J40" s="24"/>
      <c r="K40" s="24"/>
      <c r="L40" s="249"/>
      <c r="M40" s="24"/>
      <c r="N40" s="138"/>
      <c r="O40" s="24"/>
      <c r="P40" s="249"/>
      <c r="Q40" s="24"/>
      <c r="R40" s="24"/>
      <c r="S40" s="24"/>
      <c r="T40" s="24"/>
      <c r="U40" s="24"/>
      <c r="V40" s="24"/>
      <c r="W40" s="24"/>
    </row>
    <row r="41" spans="1:24" x14ac:dyDescent="0.3">
      <c r="A41" s="11"/>
      <c r="B41" s="28"/>
      <c r="C41" s="6"/>
      <c r="D41" s="250"/>
      <c r="E41" s="11"/>
      <c r="F41" s="6"/>
      <c r="G41" s="11"/>
      <c r="H41" s="24"/>
      <c r="I41" s="24"/>
      <c r="J41" s="24"/>
      <c r="K41" s="11"/>
      <c r="L41" s="251"/>
      <c r="M41" s="35"/>
      <c r="N41" s="138"/>
      <c r="O41" s="24"/>
      <c r="P41" s="24"/>
      <c r="Q41" s="24"/>
      <c r="R41" s="28"/>
      <c r="S41" s="28"/>
      <c r="T41" s="6"/>
      <c r="U41" s="24"/>
      <c r="V41" s="24"/>
      <c r="W41" s="24"/>
    </row>
    <row r="42" spans="1:24" x14ac:dyDescent="0.3">
      <c r="A42" s="248" t="s">
        <v>482</v>
      </c>
    </row>
    <row r="43" spans="1:24" ht="28.8" x14ac:dyDescent="0.3">
      <c r="A43" s="103" t="s">
        <v>310</v>
      </c>
      <c r="B43" s="103" t="s">
        <v>311</v>
      </c>
      <c r="C43" s="103" t="s">
        <v>312</v>
      </c>
      <c r="D43" s="103" t="s">
        <v>313</v>
      </c>
      <c r="E43" s="103" t="s">
        <v>12</v>
      </c>
      <c r="F43" s="103" t="s">
        <v>315</v>
      </c>
      <c r="G43" s="259" t="s">
        <v>488</v>
      </c>
    </row>
    <row r="44" spans="1:24" ht="15.6" x14ac:dyDescent="0.3">
      <c r="A44" s="239" t="s">
        <v>503</v>
      </c>
      <c r="B44" s="268" t="s">
        <v>504</v>
      </c>
      <c r="C44" t="str">
        <f>$D$12</f>
        <v>REM E   100CB23:30:16</v>
      </c>
      <c r="D44" t="str">
        <f>K34</f>
        <v>D</v>
      </c>
      <c r="E44" s="13" t="str">
        <f>L34</f>
        <v>10</v>
      </c>
      <c r="F44" s="245" t="s">
        <v>341</v>
      </c>
      <c r="G44" t="str">
        <f>A44&amp;";"&amp;B44&amp;";"&amp;C44&amp;";"&amp;D44&amp;";"&amp;E44&amp;";"&amp;F44</f>
        <v>2020-01-17;13:30:11;REM E   100CB23:30:16;D;10;Vacation Reglement Transactions</v>
      </c>
    </row>
    <row r="45" spans="1:24" ht="15.6" x14ac:dyDescent="0.3">
      <c r="A45" s="239" t="s">
        <v>503</v>
      </c>
      <c r="B45" s="268" t="s">
        <v>504</v>
      </c>
      <c r="C45" t="str">
        <f>$D$12</f>
        <v>REM E   100CB23:30:16</v>
      </c>
      <c r="D45" t="str">
        <f>K35</f>
        <v>C</v>
      </c>
      <c r="E45" s="13">
        <f>L35</f>
        <v>10</v>
      </c>
      <c r="F45" s="245" t="s">
        <v>341</v>
      </c>
      <c r="G45" t="str">
        <f>A45&amp;";"&amp;B45&amp;";"&amp;C45&amp;";"&amp;D45&amp;";"&amp;E45&amp;";"&amp;F45</f>
        <v>2020-01-17;13:30:11;REM E   100CB23:30:16;C;10;Vacation Reglement Transactions</v>
      </c>
    </row>
    <row r="46" spans="1:24" ht="15.6" x14ac:dyDescent="0.3">
      <c r="A46" s="239" t="s">
        <v>503</v>
      </c>
      <c r="B46" s="268" t="s">
        <v>504</v>
      </c>
      <c r="C46" s="107" t="s">
        <v>515</v>
      </c>
      <c r="D46" t="s">
        <v>63</v>
      </c>
      <c r="E46">
        <v>0.02</v>
      </c>
      <c r="F46" s="245" t="s">
        <v>341</v>
      </c>
      <c r="G46" t="str">
        <f>A46&amp;";"&amp;B46&amp;";"&amp;C46&amp;";"&amp;D46&amp;";"&amp;E46&amp;";"&amp;F46</f>
        <v>2020-01-17;13:30:11;COM E   100CB03:25:56;D;0,02;Vacation Reglement Transactions</v>
      </c>
    </row>
    <row r="47" spans="1:24" ht="15.6" x14ac:dyDescent="0.3">
      <c r="A47" s="239" t="s">
        <v>503</v>
      </c>
      <c r="B47" s="268" t="s">
        <v>504</v>
      </c>
      <c r="C47" s="107" t="s">
        <v>515</v>
      </c>
      <c r="D47" t="s">
        <v>52</v>
      </c>
      <c r="E47">
        <v>0.02</v>
      </c>
      <c r="F47" s="245" t="s">
        <v>341</v>
      </c>
      <c r="G47" t="str">
        <f>A47&amp;";"&amp;B47&amp;";"&amp;C47&amp;";"&amp;D47&amp;";"&amp;E47&amp;";"&amp;F47</f>
        <v>2020-01-17;13:30:11;COM E   100CB03:25:56;C;0,02;Vacation Reglement Transactions</v>
      </c>
    </row>
    <row r="48" spans="1:24" x14ac:dyDescent="0.3">
      <c r="A48" s="13"/>
    </row>
    <row r="49" spans="1:10" x14ac:dyDescent="0.3">
      <c r="A49" s="241" t="s">
        <v>316</v>
      </c>
    </row>
    <row r="50" spans="1:10" ht="28.8" x14ac:dyDescent="0.3">
      <c r="A50" s="103" t="s">
        <v>317</v>
      </c>
      <c r="B50" s="103" t="s">
        <v>318</v>
      </c>
      <c r="C50" s="103" t="s">
        <v>310</v>
      </c>
      <c r="D50" s="103" t="s">
        <v>311</v>
      </c>
      <c r="E50" s="103" t="s">
        <v>319</v>
      </c>
      <c r="F50" s="103" t="s">
        <v>313</v>
      </c>
      <c r="G50" s="103" t="s">
        <v>12</v>
      </c>
      <c r="H50" s="103" t="s">
        <v>320</v>
      </c>
      <c r="I50" s="103" t="s">
        <v>321</v>
      </c>
      <c r="J50" s="259" t="s">
        <v>489</v>
      </c>
    </row>
    <row r="51" spans="1:10" ht="30.6" x14ac:dyDescent="0.3">
      <c r="A51" s="24" t="s">
        <v>478</v>
      </c>
      <c r="B51" s="24" t="s">
        <v>484</v>
      </c>
      <c r="C51" s="243" t="s">
        <v>503</v>
      </c>
      <c r="D51" s="244" t="str">
        <f>B45</f>
        <v>13:30:11</v>
      </c>
      <c r="E51" s="24" t="str">
        <f>D12</f>
        <v>REM E   100CB23:30:16</v>
      </c>
      <c r="F51" s="24" t="s">
        <v>52</v>
      </c>
      <c r="G51" s="24">
        <v>10</v>
      </c>
      <c r="H51" s="245" t="s">
        <v>341</v>
      </c>
      <c r="I51" s="24"/>
      <c r="J51" t="str">
        <f>A51&amp;";"&amp;B51&amp;";"&amp;C51&amp;";"&amp;D51&amp;";"&amp;E51&amp;";"&amp;F51&amp;";"&amp;G51&amp;";"&amp;H51&amp;";"&amp;I51</f>
        <v>C000999;DC06983215;2020-01-17;13:30:11;REM E   100CB23:30:16;C;10;Vacation Reglement Transactions;</v>
      </c>
    </row>
    <row r="52" spans="1:10" x14ac:dyDescent="0.3">
      <c r="A52" s="28"/>
      <c r="B52" s="24"/>
      <c r="C52" s="24"/>
      <c r="D52" s="24"/>
      <c r="E52" s="24"/>
      <c r="F52" s="24"/>
      <c r="G52" s="24"/>
      <c r="H52" s="24"/>
      <c r="I52" s="24"/>
    </row>
    <row r="53" spans="1:10" ht="15.6" x14ac:dyDescent="0.3">
      <c r="A53" s="245"/>
      <c r="B53" s="24"/>
      <c r="C53" s="24"/>
      <c r="D53" s="24"/>
      <c r="E53" s="24"/>
      <c r="F53" s="24"/>
      <c r="G53" s="24"/>
      <c r="H53" s="24"/>
      <c r="I53" s="24"/>
    </row>
    <row r="54" spans="1:10" ht="15.6" x14ac:dyDescent="0.3">
      <c r="A54" s="245"/>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7"/>
  <dimension ref="A4:X54"/>
  <sheetViews>
    <sheetView workbookViewId="0">
      <selection activeCell="B32" sqref="B32"/>
    </sheetView>
  </sheetViews>
  <sheetFormatPr baseColWidth="10" defaultRowHeight="14.4" x14ac:dyDescent="0.3"/>
  <cols>
    <col min="1" max="1" width="18.33203125" customWidth="1"/>
    <col min="2" max="2" width="32.33203125" customWidth="1"/>
    <col min="4" max="4" width="46.33203125" customWidth="1"/>
    <col min="5" max="5" width="49.44140625" customWidth="1"/>
    <col min="6" max="6" width="49.33203125" customWidth="1"/>
    <col min="7" max="7" width="14.44140625" customWidth="1"/>
    <col min="8" max="8" width="27.33203125" customWidth="1"/>
    <col min="23" max="23" width="76.5546875" customWidth="1"/>
    <col min="24" max="24" width="42.44140625" customWidth="1"/>
  </cols>
  <sheetData>
    <row r="4" spans="1:6" ht="259.2" x14ac:dyDescent="0.3">
      <c r="C4" t="s">
        <v>467</v>
      </c>
      <c r="D4" s="258" t="s">
        <v>470</v>
      </c>
      <c r="E4" s="258" t="s">
        <v>469</v>
      </c>
      <c r="F4" s="258" t="s">
        <v>495</v>
      </c>
    </row>
    <row r="5" spans="1:6" x14ac:dyDescent="0.3">
      <c r="A5" s="103" t="s">
        <v>182</v>
      </c>
      <c r="B5" s="104"/>
      <c r="C5" s="105">
        <v>3</v>
      </c>
      <c r="D5" s="106" t="s">
        <v>132</v>
      </c>
      <c r="E5" s="3" t="s">
        <v>132</v>
      </c>
      <c r="F5" s="3" t="s">
        <v>132</v>
      </c>
    </row>
    <row r="6" spans="1:6" ht="28.8" x14ac:dyDescent="0.3">
      <c r="A6" s="103" t="s">
        <v>183</v>
      </c>
      <c r="B6" s="104" t="s">
        <v>89</v>
      </c>
      <c r="C6" s="105">
        <v>8</v>
      </c>
      <c r="D6" s="107" t="s">
        <v>463</v>
      </c>
      <c r="E6" s="3">
        <v>17122019</v>
      </c>
      <c r="F6" s="3">
        <v>19122019</v>
      </c>
    </row>
    <row r="7" spans="1:6" x14ac:dyDescent="0.3">
      <c r="A7" s="103" t="s">
        <v>184</v>
      </c>
      <c r="B7" s="104"/>
      <c r="C7" s="105">
        <v>2</v>
      </c>
      <c r="D7" s="109" t="s">
        <v>50</v>
      </c>
      <c r="E7" s="3" t="s">
        <v>50</v>
      </c>
      <c r="F7" s="3" t="s">
        <v>50</v>
      </c>
    </row>
    <row r="8" spans="1:6" ht="28.8" x14ac:dyDescent="0.3">
      <c r="A8" s="103" t="s">
        <v>185</v>
      </c>
      <c r="B8" s="104" t="s">
        <v>49</v>
      </c>
      <c r="C8" s="105">
        <v>17</v>
      </c>
      <c r="D8" s="232" t="s">
        <v>474</v>
      </c>
      <c r="E8" s="234" t="s">
        <v>473</v>
      </c>
      <c r="F8" s="234" t="s">
        <v>473</v>
      </c>
    </row>
    <row r="9" spans="1:6" ht="28.8" x14ac:dyDescent="0.3">
      <c r="A9" s="103" t="s">
        <v>186</v>
      </c>
      <c r="B9" s="104" t="s">
        <v>46</v>
      </c>
      <c r="C9" s="105">
        <v>1</v>
      </c>
      <c r="D9" s="106"/>
      <c r="E9" s="3" t="s">
        <v>86</v>
      </c>
      <c r="F9" s="3" t="s">
        <v>86</v>
      </c>
    </row>
    <row r="10" spans="1:6" ht="28.8" x14ac:dyDescent="0.3">
      <c r="A10" s="103" t="s">
        <v>466</v>
      </c>
      <c r="B10" s="117"/>
      <c r="C10" s="105">
        <v>17</v>
      </c>
      <c r="D10" s="109"/>
      <c r="E10" s="3" t="s">
        <v>478</v>
      </c>
      <c r="F10" s="235" t="s">
        <v>479</v>
      </c>
    </row>
    <row r="11" spans="1:6" x14ac:dyDescent="0.3">
      <c r="A11" s="103" t="s">
        <v>188</v>
      </c>
      <c r="B11" s="117"/>
      <c r="C11" s="105">
        <v>35</v>
      </c>
      <c r="D11" s="106" t="s">
        <v>464</v>
      </c>
      <c r="E11" s="236" t="s">
        <v>464</v>
      </c>
      <c r="F11" s="236" t="s">
        <v>464</v>
      </c>
    </row>
    <row r="12" spans="1:6" ht="57.6" x14ac:dyDescent="0.3">
      <c r="A12" s="103" t="s">
        <v>189</v>
      </c>
      <c r="B12" s="104" t="s">
        <v>117</v>
      </c>
      <c r="C12" s="105">
        <v>35</v>
      </c>
      <c r="D12" s="111" t="s">
        <v>465</v>
      </c>
      <c r="E12" s="3" t="s">
        <v>465</v>
      </c>
      <c r="F12" s="3" t="s">
        <v>465</v>
      </c>
    </row>
    <row r="13" spans="1:6" x14ac:dyDescent="0.3">
      <c r="A13" s="103" t="s">
        <v>190</v>
      </c>
      <c r="B13" s="104" t="s">
        <v>47</v>
      </c>
      <c r="C13" s="105">
        <v>3</v>
      </c>
      <c r="D13" s="111"/>
      <c r="E13" s="3" t="s">
        <v>471</v>
      </c>
      <c r="F13" s="3"/>
    </row>
    <row r="14" spans="1:6" x14ac:dyDescent="0.3">
      <c r="A14" s="103" t="s">
        <v>191</v>
      </c>
      <c r="B14" s="104" t="s">
        <v>48</v>
      </c>
      <c r="C14" s="105">
        <v>8</v>
      </c>
      <c r="D14" s="111"/>
      <c r="E14" s="3" t="s">
        <v>472</v>
      </c>
      <c r="F14" s="3"/>
    </row>
    <row r="15" spans="1:6" x14ac:dyDescent="0.3">
      <c r="A15" s="103" t="s">
        <v>192</v>
      </c>
      <c r="B15" s="117"/>
      <c r="C15" s="105">
        <v>1</v>
      </c>
      <c r="D15" s="106" t="s">
        <v>63</v>
      </c>
      <c r="E15" s="3" t="s">
        <v>52</v>
      </c>
      <c r="F15" s="3" t="s">
        <v>52</v>
      </c>
    </row>
    <row r="16" spans="1:6" x14ac:dyDescent="0.3">
      <c r="A16" s="103" t="s">
        <v>193</v>
      </c>
      <c r="B16" s="113" t="s">
        <v>103</v>
      </c>
      <c r="C16" s="105">
        <v>20</v>
      </c>
      <c r="D16" s="233" t="s">
        <v>476</v>
      </c>
      <c r="E16" s="234" t="s">
        <v>477</v>
      </c>
      <c r="F16" s="234" t="s">
        <v>480</v>
      </c>
    </row>
    <row r="17" spans="1:24" ht="28.8" x14ac:dyDescent="0.3">
      <c r="A17" s="103" t="s">
        <v>194</v>
      </c>
      <c r="B17" s="117"/>
      <c r="C17" s="105">
        <v>1</v>
      </c>
      <c r="D17" s="116" t="s">
        <v>53</v>
      </c>
      <c r="E17" s="3" t="s">
        <v>53</v>
      </c>
      <c r="F17" s="3" t="s">
        <v>53</v>
      </c>
    </row>
    <row r="18" spans="1:24" x14ac:dyDescent="0.3">
      <c r="A18" s="103" t="s">
        <v>195</v>
      </c>
      <c r="B18" s="104" t="s">
        <v>104</v>
      </c>
      <c r="C18" s="105">
        <v>8</v>
      </c>
      <c r="D18" s="126" t="s">
        <v>468</v>
      </c>
      <c r="E18" s="237" t="s">
        <v>468</v>
      </c>
      <c r="F18" s="237" t="s">
        <v>468</v>
      </c>
    </row>
    <row r="19" spans="1:24" x14ac:dyDescent="0.3">
      <c r="A19" s="103" t="s">
        <v>196</v>
      </c>
      <c r="B19" s="117"/>
      <c r="C19" s="105">
        <v>3</v>
      </c>
      <c r="D19" s="111" t="s">
        <v>54</v>
      </c>
      <c r="E19" s="3" t="s">
        <v>54</v>
      </c>
      <c r="F19" s="3" t="s">
        <v>54</v>
      </c>
    </row>
    <row r="20" spans="1:24" x14ac:dyDescent="0.3">
      <c r="A20" s="103" t="s">
        <v>197</v>
      </c>
      <c r="B20" s="117"/>
      <c r="C20" s="105">
        <v>10</v>
      </c>
      <c r="D20" s="111"/>
      <c r="E20" s="234" t="s">
        <v>475</v>
      </c>
      <c r="F20" s="234" t="s">
        <v>475</v>
      </c>
    </row>
    <row r="21" spans="1:24" x14ac:dyDescent="0.3">
      <c r="A21" s="103" t="s">
        <v>198</v>
      </c>
      <c r="B21" s="117"/>
      <c r="C21" s="105">
        <v>3</v>
      </c>
      <c r="D21" s="111" t="s">
        <v>55</v>
      </c>
      <c r="E21" s="3" t="s">
        <v>55</v>
      </c>
      <c r="F21" s="3" t="s">
        <v>55</v>
      </c>
    </row>
    <row r="22" spans="1:24" x14ac:dyDescent="0.3">
      <c r="A22" s="103" t="s">
        <v>199</v>
      </c>
      <c r="B22" s="104" t="s">
        <v>48</v>
      </c>
      <c r="C22" s="105">
        <v>40</v>
      </c>
      <c r="D22" s="107"/>
      <c r="E22" s="3"/>
      <c r="F22" s="3"/>
    </row>
    <row r="23" spans="1:24" x14ac:dyDescent="0.3">
      <c r="A23" s="103" t="s">
        <v>200</v>
      </c>
      <c r="B23" s="117"/>
      <c r="C23" s="105">
        <v>3</v>
      </c>
      <c r="D23" s="107" t="s">
        <v>64</v>
      </c>
      <c r="E23" s="3" t="s">
        <v>64</v>
      </c>
      <c r="F23" s="3" t="s">
        <v>64</v>
      </c>
    </row>
    <row r="24" spans="1:24" x14ac:dyDescent="0.3">
      <c r="A24" s="103" t="s">
        <v>201</v>
      </c>
      <c r="B24" s="117"/>
      <c r="C24" s="105">
        <v>2</v>
      </c>
      <c r="D24" s="109" t="s">
        <v>56</v>
      </c>
      <c r="E24" s="3" t="s">
        <v>56</v>
      </c>
      <c r="F24" s="3" t="s">
        <v>56</v>
      </c>
    </row>
    <row r="25" spans="1:24" x14ac:dyDescent="0.3">
      <c r="A25" s="103" t="s">
        <v>202</v>
      </c>
      <c r="B25" s="117"/>
      <c r="C25" s="105">
        <v>2</v>
      </c>
      <c r="D25" s="111"/>
      <c r="E25" s="3"/>
      <c r="F25" s="3"/>
    </row>
    <row r="26" spans="1:24" x14ac:dyDescent="0.3">
      <c r="A26" s="103" t="s">
        <v>197</v>
      </c>
      <c r="B26" s="117"/>
      <c r="C26" s="105">
        <v>35</v>
      </c>
      <c r="D26" s="111"/>
      <c r="E26" s="3"/>
      <c r="F26" s="3"/>
    </row>
    <row r="29" spans="1:24" x14ac:dyDescent="0.3">
      <c r="A29" s="242" t="s">
        <v>481</v>
      </c>
    </row>
    <row r="30" spans="1:24" ht="43.2" x14ac:dyDescent="0.3">
      <c r="A30" s="103" t="s">
        <v>182</v>
      </c>
      <c r="B30" s="103" t="s">
        <v>183</v>
      </c>
      <c r="C30" s="103" t="s">
        <v>184</v>
      </c>
      <c r="D30" s="103" t="s">
        <v>185</v>
      </c>
      <c r="E30" s="103" t="s">
        <v>186</v>
      </c>
      <c r="F30" s="103" t="s">
        <v>466</v>
      </c>
      <c r="G30" s="103" t="s">
        <v>188</v>
      </c>
      <c r="H30" s="103" t="s">
        <v>189</v>
      </c>
      <c r="I30" s="103" t="s">
        <v>190</v>
      </c>
      <c r="J30" s="103" t="s">
        <v>191</v>
      </c>
      <c r="K30" s="103" t="s">
        <v>192</v>
      </c>
      <c r="L30" s="103" t="s">
        <v>193</v>
      </c>
      <c r="M30" s="103" t="s">
        <v>194</v>
      </c>
      <c r="N30" s="103" t="s">
        <v>195</v>
      </c>
      <c r="O30" s="103" t="s">
        <v>196</v>
      </c>
      <c r="P30" s="103" t="s">
        <v>197</v>
      </c>
      <c r="Q30" s="103" t="s">
        <v>198</v>
      </c>
      <c r="R30" s="103" t="s">
        <v>199</v>
      </c>
      <c r="S30" s="103" t="s">
        <v>200</v>
      </c>
      <c r="T30" s="103" t="s">
        <v>201</v>
      </c>
      <c r="U30" s="103" t="s">
        <v>202</v>
      </c>
      <c r="V30" s="103" t="s">
        <v>197</v>
      </c>
      <c r="W30" s="231" t="s">
        <v>486</v>
      </c>
      <c r="X30" s="231" t="s">
        <v>487</v>
      </c>
    </row>
    <row r="31" spans="1:24" x14ac:dyDescent="0.3">
      <c r="A31" s="103">
        <v>1</v>
      </c>
      <c r="B31" s="103">
        <f>A31+A32</f>
        <v>4</v>
      </c>
      <c r="C31" s="103">
        <f>B31+B32</f>
        <v>12</v>
      </c>
      <c r="D31" s="103">
        <f t="shared" ref="D31:V31" si="0">C31+C32</f>
        <v>14</v>
      </c>
      <c r="E31" s="103">
        <f t="shared" si="0"/>
        <v>31</v>
      </c>
      <c r="F31" s="103">
        <f t="shared" si="0"/>
        <v>32</v>
      </c>
      <c r="G31" s="103">
        <f t="shared" si="0"/>
        <v>49</v>
      </c>
      <c r="H31" s="103">
        <f t="shared" si="0"/>
        <v>84</v>
      </c>
      <c r="I31" s="103">
        <f t="shared" si="0"/>
        <v>119</v>
      </c>
      <c r="J31" s="103">
        <f t="shared" si="0"/>
        <v>122</v>
      </c>
      <c r="K31" s="103">
        <f t="shared" si="0"/>
        <v>130</v>
      </c>
      <c r="L31" s="103">
        <f t="shared" si="0"/>
        <v>131</v>
      </c>
      <c r="M31" s="103">
        <f t="shared" si="0"/>
        <v>151</v>
      </c>
      <c r="N31" s="103">
        <f t="shared" si="0"/>
        <v>152</v>
      </c>
      <c r="O31" s="103">
        <f t="shared" si="0"/>
        <v>160</v>
      </c>
      <c r="P31" s="103">
        <f t="shared" si="0"/>
        <v>163</v>
      </c>
      <c r="Q31" s="103">
        <f t="shared" si="0"/>
        <v>173</v>
      </c>
      <c r="R31" s="103">
        <f t="shared" si="0"/>
        <v>176</v>
      </c>
      <c r="S31" s="103">
        <f t="shared" si="0"/>
        <v>216</v>
      </c>
      <c r="T31" s="103">
        <f t="shared" si="0"/>
        <v>219</v>
      </c>
      <c r="U31" s="103">
        <f t="shared" si="0"/>
        <v>221</v>
      </c>
      <c r="V31" s="103">
        <f t="shared" si="0"/>
        <v>223</v>
      </c>
      <c r="W31" s="231"/>
      <c r="X31" s="231"/>
    </row>
    <row r="32" spans="1:24" x14ac:dyDescent="0.3">
      <c r="A32" s="105">
        <v>3</v>
      </c>
      <c r="B32" s="105">
        <v>8</v>
      </c>
      <c r="C32" s="105">
        <v>2</v>
      </c>
      <c r="D32" s="105">
        <v>17</v>
      </c>
      <c r="E32" s="105">
        <v>1</v>
      </c>
      <c r="F32" s="105">
        <v>17</v>
      </c>
      <c r="G32" s="105">
        <v>35</v>
      </c>
      <c r="H32" s="105">
        <v>35</v>
      </c>
      <c r="I32" s="105">
        <v>3</v>
      </c>
      <c r="J32" s="105">
        <v>8</v>
      </c>
      <c r="K32" s="105">
        <v>1</v>
      </c>
      <c r="L32" s="105">
        <v>20</v>
      </c>
      <c r="M32" s="105">
        <v>1</v>
      </c>
      <c r="N32" s="105">
        <v>8</v>
      </c>
      <c r="O32" s="105">
        <v>3</v>
      </c>
      <c r="P32" s="105">
        <v>10</v>
      </c>
      <c r="Q32" s="105">
        <v>3</v>
      </c>
      <c r="R32" s="105">
        <v>40</v>
      </c>
      <c r="S32" s="105">
        <v>3</v>
      </c>
      <c r="T32" s="105">
        <v>2</v>
      </c>
      <c r="U32" s="105">
        <v>2</v>
      </c>
      <c r="V32" s="105">
        <v>35</v>
      </c>
      <c r="W32" s="231"/>
      <c r="X32" s="231"/>
    </row>
    <row r="33" spans="1:24" x14ac:dyDescent="0.3">
      <c r="W33" s="247" t="s">
        <v>127</v>
      </c>
    </row>
    <row r="34" spans="1:24" x14ac:dyDescent="0.3">
      <c r="A34" s="236" t="s">
        <v>132</v>
      </c>
      <c r="B34" s="18" t="s">
        <v>463</v>
      </c>
      <c r="C34" s="17" t="s">
        <v>50</v>
      </c>
      <c r="D34" s="252" t="s">
        <v>474</v>
      </c>
      <c r="E34" s="236"/>
      <c r="F34" s="17"/>
      <c r="G34" s="236" t="s">
        <v>464</v>
      </c>
      <c r="H34" s="3" t="s">
        <v>465</v>
      </c>
      <c r="I34" s="3"/>
      <c r="J34" s="3"/>
      <c r="K34" s="236" t="s">
        <v>63</v>
      </c>
      <c r="L34" s="253" t="s">
        <v>476</v>
      </c>
      <c r="M34" s="254" t="s">
        <v>53</v>
      </c>
      <c r="N34" s="237" t="s">
        <v>468</v>
      </c>
      <c r="O34" s="3" t="s">
        <v>54</v>
      </c>
      <c r="P34" s="3"/>
      <c r="Q34" s="3" t="s">
        <v>55</v>
      </c>
      <c r="R34" s="18"/>
      <c r="S34" s="18" t="s">
        <v>64</v>
      </c>
      <c r="T34" s="17" t="s">
        <v>56</v>
      </c>
      <c r="U34" s="3"/>
      <c r="V34" s="3"/>
      <c r="W34" s="255" t="str">
        <f>MID(A34,1,3)&amp;REPT(" ",3-LEN(MID(A34,1,3)))&amp;MID(B34,1,8)&amp;REPT(" ",8-LEN(MID(B34,1,8)))&amp;MID(C34,1,2)&amp;REPT(" ",2-LEN(MID(C34,1,2)))&amp;MID(D34,1,17)&amp;REPT(" ",17-LEN(MID(D34,1,17)))&amp;MID(E34,1,1)&amp;REPT(" ",1-LEN(MID(E34,1,1)))&amp;MID(F34,1,17)&amp;REPT(" ",17-LEN(MID(F34,1,17)))&amp;MID(G34,1,35)&amp;REPT(" ",35-LEN(MID(G34,1,35)))&amp;MID(H34,1,35)&amp;REPT(" ",35-LEN(MID(H34,1,35)))&amp;MID(I34,1,3)&amp;REPT(" ",3-LEN(MID(I34,1,3)))&amp;MID(J34,1,8)&amp;REPT(" ",8-LEN(MID(J34,1,8)))&amp;MID(K34,1,1)&amp;REPT(" ",1-LEN(MID(K34,1,1)))&amp;MID(L34,1,20)&amp;REPT(" ",20-LEN(MID(L34,1,20)))&amp;MID(M34,1,1)&amp;REPT(" ",1-LEN(MID(M34,1,1)))&amp;MID(N34,1,8)&amp;REPT(" ",8-LEN(MID(N34,1,8)))&amp;MID(O34,1,3)&amp;REPT(" ",3-LEN(MID(O34,1,3)))&amp;MID(P34,1,10)&amp;REPT(" ",10-LEN(MID(P34,1,10)))&amp;MID(Q34,1,3)&amp;REPT(" ",3-LEN(MID(Q34,1,3)))&amp;MID(R34,1,40)&amp;REPT(" ",40-LEN(MID(R34,1,40)))&amp;MID(S34,1,3)&amp;REPT(" ",3-LEN(MID(S34,1,3)))&amp;MID(T34,1,2)&amp;REPT(" ",2-LEN(MID(T34,1,2)))&amp;MID(U34,1,2)&amp;REPT(" ",2-LEN(MID(U34,1,2)))&amp;MID(V34,1,35)&amp;REPT(" ",35-LEN(MID(V34,1,35)))</f>
        <v xml:space="preserve">CMR16122019OD512391000                          EPC 12-2019                        REM E   100CB23:30:16                         D105,90              N20011701EUR          E--                                        002A1                                     </v>
      </c>
      <c r="X34">
        <f>LEN(W34)</f>
        <v>257</v>
      </c>
    </row>
    <row r="35" spans="1:24" x14ac:dyDescent="0.3">
      <c r="A35" s="3" t="s">
        <v>132</v>
      </c>
      <c r="B35" s="3">
        <v>17122019</v>
      </c>
      <c r="C35" s="3" t="s">
        <v>50</v>
      </c>
      <c r="D35" s="234" t="s">
        <v>490</v>
      </c>
      <c r="E35" s="3" t="s">
        <v>86</v>
      </c>
      <c r="F35" s="3" t="s">
        <v>478</v>
      </c>
      <c r="G35" s="236" t="s">
        <v>464</v>
      </c>
      <c r="H35" s="3" t="s">
        <v>465</v>
      </c>
      <c r="I35" s="3" t="s">
        <v>471</v>
      </c>
      <c r="J35" s="3" t="s">
        <v>472</v>
      </c>
      <c r="K35" s="3" t="s">
        <v>52</v>
      </c>
      <c r="L35" s="234" t="s">
        <v>477</v>
      </c>
      <c r="M35" s="3" t="s">
        <v>53</v>
      </c>
      <c r="N35" s="237" t="s">
        <v>468</v>
      </c>
      <c r="O35" s="3" t="s">
        <v>54</v>
      </c>
      <c r="P35" s="234" t="s">
        <v>475</v>
      </c>
      <c r="Q35" s="3" t="s">
        <v>55</v>
      </c>
      <c r="R35" s="3"/>
      <c r="S35" s="3" t="s">
        <v>64</v>
      </c>
      <c r="T35" s="3" t="s">
        <v>56</v>
      </c>
      <c r="U35" s="3"/>
      <c r="V35" s="3"/>
      <c r="W35" s="255" t="str">
        <f>MID(A35,1,3)&amp;REPT(" ",3-LEN(MID(A35,1,3)))&amp;MID(B35,1,8)&amp;REPT(" ",8-LEN(MID(B35,1,8)))&amp;MID(C35,1,2)&amp;REPT(" ",2-LEN(MID(C35,1,2)))&amp;MID(D35,1,17)&amp;REPT(" ",17-LEN(MID(D35,1,17)))&amp;MID(E35,1,1)&amp;REPT(" ",1-LEN(MID(E35,1,1)))&amp;MID(F35,1,17)&amp;REPT(" ",17-LEN(MID(F35,1,17)))&amp;MID(G35,1,35)&amp;REPT(" ",35-LEN(MID(G35,1,35)))&amp;MID(H35,1,35)&amp;REPT(" ",35-LEN(MID(H35,1,35)))&amp;MID(I35,1,3)&amp;REPT(" ",3-LEN(MID(I35,1,3)))&amp;MID(J35,1,8)&amp;REPT(" ",8-LEN(MID(J35,1,8)))&amp;MID(K35,1,1)&amp;REPT(" ",1-LEN(MID(K35,1,1)))&amp;MID(L35,1,20)&amp;REPT(" ",20-LEN(MID(L35,1,20)))&amp;MID(M35,1,1)&amp;REPT(" ",1-LEN(MID(M35,1,1)))&amp;MID(N35,1,8)&amp;REPT(" ",8-LEN(MID(N35,1,8)))&amp;MID(O35,1,3)&amp;REPT(" ",3-LEN(MID(O35,1,3)))&amp;MID(P35,1,10)&amp;REPT(" ",10-LEN(MID(P35,1,10)))&amp;MID(Q35,1,3)&amp;REPT(" ",3-LEN(MID(Q35,1,3)))&amp;MID(R35,1,40)&amp;REPT(" ",40-LEN(MID(R35,1,40)))&amp;MID(S35,1,3)&amp;REPT(" ",3-LEN(MID(S35,1,3)))&amp;MID(T35,1,2)&amp;REPT(" ",2-LEN(MID(T35,1,2)))&amp;MID(U35,1,2)&amp;REPT(" ",2-LEN(MID(U35,1,2)))&amp;MID(V35,1,35)&amp;REPT(" ",35-LEN(MID(V35,1,35)))</f>
        <v xml:space="preserve">CMR17122019OD467190000        XC000999          EPC 12-2019                        REM E   100CB23:30:16                         C34,00               N20011701EUR          E--                                        002A1                                     </v>
      </c>
      <c r="X35">
        <f>LEN(W35)</f>
        <v>257</v>
      </c>
    </row>
    <row r="36" spans="1:24" x14ac:dyDescent="0.3">
      <c r="A36" s="3" t="s">
        <v>132</v>
      </c>
      <c r="B36" s="3">
        <v>19122019</v>
      </c>
      <c r="C36" s="3" t="s">
        <v>50</v>
      </c>
      <c r="D36" s="234" t="s">
        <v>491</v>
      </c>
      <c r="E36" s="3" t="s">
        <v>86</v>
      </c>
      <c r="F36" s="235" t="s">
        <v>479</v>
      </c>
      <c r="G36" s="236" t="s">
        <v>464</v>
      </c>
      <c r="H36" s="3" t="s">
        <v>465</v>
      </c>
      <c r="I36" s="3"/>
      <c r="J36" s="3"/>
      <c r="K36" s="3" t="s">
        <v>52</v>
      </c>
      <c r="L36" s="234" t="s">
        <v>480</v>
      </c>
      <c r="M36" s="3" t="s">
        <v>53</v>
      </c>
      <c r="N36" s="237" t="s">
        <v>468</v>
      </c>
      <c r="O36" s="3" t="s">
        <v>54</v>
      </c>
      <c r="P36" s="234" t="s">
        <v>475</v>
      </c>
      <c r="Q36" s="3" t="s">
        <v>55</v>
      </c>
      <c r="R36" s="3"/>
      <c r="S36" s="3" t="s">
        <v>64</v>
      </c>
      <c r="T36" s="3" t="s">
        <v>56</v>
      </c>
      <c r="U36" s="3"/>
      <c r="V36" s="3"/>
      <c r="W36" s="255" t="str">
        <f>MID(A36,1,3)&amp;REPT(" ",3-LEN(MID(A36,1,3)))&amp;MID(B36,1,8)&amp;REPT(" ",8-LEN(MID(B36,1,8)))&amp;MID(C36,1,2)&amp;REPT(" ",2-LEN(MID(C36,1,2)))&amp;MID(D36,1,17)&amp;REPT(" ",17-LEN(MID(D36,1,17)))&amp;MID(E36,1,1)&amp;REPT(" ",1-LEN(MID(E36,1,1)))&amp;MID(F36,1,17)&amp;REPT(" ",17-LEN(MID(F36,1,17)))&amp;MID(G36,1,35)&amp;REPT(" ",35-LEN(MID(G36,1,35)))&amp;MID(H36,1,35)&amp;REPT(" ",35-LEN(MID(H36,1,35)))&amp;MID(I36,1,3)&amp;REPT(" ",3-LEN(MID(I36,1,3)))&amp;MID(J36,1,8)&amp;REPT(" ",8-LEN(MID(J36,1,8)))&amp;MID(K36,1,1)&amp;REPT(" ",1-LEN(MID(K36,1,1)))&amp;MID(L36,1,20)&amp;REPT(" ",20-LEN(MID(L36,1,20)))&amp;MID(M36,1,1)&amp;REPT(" ",1-LEN(MID(M36,1,1)))&amp;MID(N36,1,8)&amp;REPT(" ",8-LEN(MID(N36,1,8)))&amp;MID(O36,1,3)&amp;REPT(" ",3-LEN(MID(O36,1,3)))&amp;MID(P36,1,10)&amp;REPT(" ",10-LEN(MID(P36,1,10)))&amp;MID(Q36,1,3)&amp;REPT(" ",3-LEN(MID(Q36,1,3)))&amp;MID(R36,1,40)&amp;REPT(" ",40-LEN(MID(R36,1,40)))&amp;MID(S36,1,3)&amp;REPT(" ",3-LEN(MID(S36,1,3)))&amp;MID(T36,1,2)&amp;REPT(" ",2-LEN(MID(T36,1,2)))&amp;MID(U36,1,2)&amp;REPT(" ",2-LEN(MID(U36,1,2)))&amp;MID(V36,1,35)&amp;REPT(" ",35-LEN(MID(V36,1,35)))</f>
        <v xml:space="preserve">CMR19122019OD467190000        XC0002537         EPC 12-2019                        REM E   100CB23:30:16                         C71,90               N20011701EUR          E--                                        002A1                                     </v>
      </c>
      <c r="X36">
        <f>LEN(W36)</f>
        <v>257</v>
      </c>
    </row>
    <row r="37" spans="1:24" x14ac:dyDescent="0.3">
      <c r="A37" s="24"/>
      <c r="B37" s="24"/>
      <c r="C37" s="24"/>
      <c r="D37" s="249"/>
      <c r="E37" s="24"/>
      <c r="F37" s="24"/>
      <c r="G37" s="11"/>
      <c r="H37" s="24"/>
      <c r="I37" s="24"/>
      <c r="J37" s="24"/>
      <c r="K37" s="24"/>
      <c r="L37" s="249"/>
      <c r="M37" s="24"/>
      <c r="N37" s="138"/>
      <c r="O37" s="24"/>
      <c r="P37" s="249"/>
      <c r="Q37" s="24"/>
      <c r="R37" s="24"/>
      <c r="S37" s="24"/>
      <c r="T37" s="24"/>
      <c r="U37" s="24"/>
      <c r="V37" s="24"/>
      <c r="W37" s="24"/>
    </row>
    <row r="38" spans="1:24" x14ac:dyDescent="0.3">
      <c r="A38" s="24"/>
      <c r="B38" s="24"/>
      <c r="C38" s="24"/>
      <c r="D38" s="24"/>
      <c r="E38" s="24"/>
      <c r="F38" s="24"/>
      <c r="G38" s="11"/>
      <c r="H38" s="24"/>
      <c r="I38" s="24"/>
      <c r="J38" s="24"/>
      <c r="K38" s="24"/>
      <c r="L38" s="24"/>
      <c r="M38" s="24"/>
      <c r="N38" s="24"/>
      <c r="O38" s="24"/>
      <c r="P38" s="24"/>
      <c r="Q38" s="24"/>
      <c r="R38" s="24"/>
      <c r="S38" s="24"/>
      <c r="T38" s="24"/>
      <c r="U38" s="24"/>
      <c r="V38" s="24"/>
      <c r="W38" s="24"/>
    </row>
    <row r="39" spans="1:24" x14ac:dyDescent="0.3">
      <c r="A39" s="24"/>
      <c r="B39" s="24"/>
      <c r="C39" s="24"/>
      <c r="D39" s="24"/>
      <c r="E39" s="24"/>
      <c r="F39" s="24"/>
      <c r="G39" s="24"/>
      <c r="H39" s="24"/>
      <c r="I39" s="24"/>
      <c r="J39" s="24"/>
      <c r="K39" s="24"/>
      <c r="L39" s="24"/>
      <c r="M39" s="24"/>
      <c r="N39" s="24"/>
      <c r="O39" s="24"/>
      <c r="P39" s="24"/>
      <c r="Q39" s="24"/>
      <c r="R39" s="24"/>
      <c r="S39" s="24"/>
      <c r="T39" s="24"/>
      <c r="U39" s="24"/>
      <c r="V39" s="24"/>
      <c r="W39" s="24"/>
    </row>
    <row r="40" spans="1:24" x14ac:dyDescent="0.3">
      <c r="A40" s="24"/>
      <c r="B40" s="24"/>
      <c r="C40" s="24"/>
      <c r="D40" s="249"/>
      <c r="E40" s="24"/>
      <c r="F40" s="246"/>
      <c r="G40" s="11"/>
      <c r="H40" s="24"/>
      <c r="I40" s="24"/>
      <c r="J40" s="24"/>
      <c r="K40" s="24"/>
      <c r="L40" s="249"/>
      <c r="M40" s="24"/>
      <c r="N40" s="138"/>
      <c r="O40" s="24"/>
      <c r="P40" s="249"/>
      <c r="Q40" s="24"/>
      <c r="R40" s="24"/>
      <c r="S40" s="24"/>
      <c r="T40" s="24"/>
      <c r="U40" s="24"/>
      <c r="V40" s="24"/>
      <c r="W40" s="24"/>
    </row>
    <row r="41" spans="1:24" x14ac:dyDescent="0.3">
      <c r="A41" s="11"/>
      <c r="B41" s="28"/>
      <c r="C41" s="6"/>
      <c r="D41" s="250"/>
      <c r="E41" s="11"/>
      <c r="F41" s="6"/>
      <c r="G41" s="11"/>
      <c r="H41" s="24"/>
      <c r="I41" s="24"/>
      <c r="J41" s="24"/>
      <c r="K41" s="11"/>
      <c r="L41" s="251"/>
      <c r="M41" s="35"/>
      <c r="N41" s="138"/>
      <c r="O41" s="24"/>
      <c r="P41" s="24"/>
      <c r="Q41" s="24"/>
      <c r="R41" s="28"/>
      <c r="S41" s="28"/>
      <c r="T41" s="6"/>
      <c r="U41" s="24"/>
      <c r="V41" s="24"/>
      <c r="W41" s="24"/>
    </row>
    <row r="42" spans="1:24" x14ac:dyDescent="0.3">
      <c r="A42" s="248" t="s">
        <v>482</v>
      </c>
    </row>
    <row r="43" spans="1:24" ht="28.8" x14ac:dyDescent="0.3">
      <c r="A43" s="103" t="s">
        <v>310</v>
      </c>
      <c r="B43" s="103" t="s">
        <v>311</v>
      </c>
      <c r="C43" s="103" t="s">
        <v>312</v>
      </c>
      <c r="D43" s="103" t="s">
        <v>313</v>
      </c>
      <c r="E43" s="103" t="s">
        <v>12</v>
      </c>
      <c r="F43" s="103" t="s">
        <v>315</v>
      </c>
      <c r="G43" s="231" t="s">
        <v>488</v>
      </c>
    </row>
    <row r="44" spans="1:24" ht="15.6" x14ac:dyDescent="0.3">
      <c r="A44" s="239" t="s">
        <v>483</v>
      </c>
      <c r="B44" s="240">
        <v>0.97935185185185192</v>
      </c>
      <c r="C44" t="str">
        <f>$D$12</f>
        <v>REM E   100CB23:30:16</v>
      </c>
      <c r="D44" t="str">
        <f t="shared" ref="D44:E46" si="1">K34</f>
        <v>D</v>
      </c>
      <c r="E44" s="13" t="str">
        <f t="shared" si="1"/>
        <v>105,90</v>
      </c>
      <c r="F44" s="245" t="s">
        <v>341</v>
      </c>
      <c r="G44" t="str">
        <f>A44&amp;";"&amp;B44&amp;";"&amp;C44&amp;";"&amp;D44&amp;";"&amp;E44&amp;";"&amp;F44</f>
        <v>2019-12-17;0,979351851851852;REM E   100CB23:30:16;D;105,90;Vacation Reglement Transactions</v>
      </c>
    </row>
    <row r="45" spans="1:24" ht="15.6" x14ac:dyDescent="0.3">
      <c r="A45" s="239" t="s">
        <v>483</v>
      </c>
      <c r="B45" s="240">
        <v>0.97935185185185192</v>
      </c>
      <c r="C45" t="str">
        <f>$D$12</f>
        <v>REM E   100CB23:30:16</v>
      </c>
      <c r="D45" t="str">
        <f t="shared" si="1"/>
        <v>C</v>
      </c>
      <c r="E45" s="13" t="str">
        <f t="shared" si="1"/>
        <v>34,00</v>
      </c>
      <c r="F45" s="245" t="s">
        <v>341</v>
      </c>
      <c r="G45" t="str">
        <f>A45&amp;";"&amp;B45&amp;";"&amp;C45&amp;";"&amp;D45&amp;";"&amp;E45&amp;";"&amp;F45</f>
        <v>2019-12-17;0,979351851851852;REM E   100CB23:30:16;C;34,00;Vacation Reglement Transactions</v>
      </c>
    </row>
    <row r="46" spans="1:24" ht="15.6" x14ac:dyDescent="0.3">
      <c r="A46" s="239" t="s">
        <v>483</v>
      </c>
      <c r="B46" s="240">
        <v>0.97935185185185192</v>
      </c>
      <c r="C46" t="str">
        <f>$D$12</f>
        <v>REM E   100CB23:30:16</v>
      </c>
      <c r="D46" t="str">
        <f t="shared" si="1"/>
        <v>C</v>
      </c>
      <c r="E46" s="13" t="str">
        <f t="shared" si="1"/>
        <v>71,90</v>
      </c>
      <c r="F46" s="245" t="s">
        <v>341</v>
      </c>
      <c r="G46" t="str">
        <f>A46&amp;";"&amp;B46&amp;";"&amp;C46&amp;";"&amp;D46&amp;";"&amp;E46&amp;";"&amp;F46</f>
        <v>2019-12-17;0,979351851851852;REM E   100CB23:30:16;C;71,90;Vacation Reglement Transactions</v>
      </c>
    </row>
    <row r="47" spans="1:24" x14ac:dyDescent="0.3">
      <c r="A47" s="13"/>
    </row>
    <row r="48" spans="1:24" x14ac:dyDescent="0.3">
      <c r="A48" s="241" t="s">
        <v>316</v>
      </c>
    </row>
    <row r="49" spans="1:10" ht="28.8" x14ac:dyDescent="0.3">
      <c r="A49" s="103" t="s">
        <v>317</v>
      </c>
      <c r="B49" s="103" t="s">
        <v>318</v>
      </c>
      <c r="C49" s="103" t="s">
        <v>310</v>
      </c>
      <c r="D49" s="103" t="s">
        <v>311</v>
      </c>
      <c r="E49" s="103" t="s">
        <v>319</v>
      </c>
      <c r="F49" s="103" t="s">
        <v>313</v>
      </c>
      <c r="G49" s="103" t="s">
        <v>12</v>
      </c>
      <c r="H49" s="103" t="s">
        <v>320</v>
      </c>
      <c r="I49" s="103" t="s">
        <v>321</v>
      </c>
      <c r="J49" s="231" t="s">
        <v>489</v>
      </c>
    </row>
    <row r="50" spans="1:10" ht="30.6" x14ac:dyDescent="0.3">
      <c r="A50" s="24" t="s">
        <v>478</v>
      </c>
      <c r="B50" s="24" t="s">
        <v>484</v>
      </c>
      <c r="C50" s="243" t="s">
        <v>483</v>
      </c>
      <c r="D50" s="244">
        <v>0.97935185185185192</v>
      </c>
      <c r="E50" s="24" t="str">
        <f>$D$12</f>
        <v>REM E   100CB23:30:16</v>
      </c>
      <c r="F50" s="24" t="s">
        <v>52</v>
      </c>
      <c r="G50" s="24" t="s">
        <v>477</v>
      </c>
      <c r="H50" s="245" t="s">
        <v>341</v>
      </c>
      <c r="I50" s="24"/>
      <c r="J50" t="str">
        <f>A50&amp;";"&amp;B50&amp;";"&amp;C50&amp;";"&amp;D50&amp;";"&amp;E50&amp;";"&amp;F50&amp;";"&amp;G50&amp;";"&amp;H50&amp;";"&amp;I50</f>
        <v>C000999;DC06983215;2019-12-17;0,979351851851852;REM E   100CB23:30:16;C;34,00;Vacation Reglement Transactions;</v>
      </c>
    </row>
    <row r="51" spans="1:10" ht="30.6" x14ac:dyDescent="0.3">
      <c r="A51" s="246" t="s">
        <v>479</v>
      </c>
      <c r="B51" s="24" t="s">
        <v>485</v>
      </c>
      <c r="C51" s="243" t="s">
        <v>483</v>
      </c>
      <c r="D51" s="244">
        <v>0.97935185185185192</v>
      </c>
      <c r="E51" s="24" t="str">
        <f>$D$12</f>
        <v>REM E   100CB23:30:16</v>
      </c>
      <c r="F51" s="24" t="s">
        <v>52</v>
      </c>
      <c r="G51" s="24" t="s">
        <v>480</v>
      </c>
      <c r="H51" s="245" t="s">
        <v>341</v>
      </c>
      <c r="I51" s="24"/>
      <c r="J51" t="str">
        <f>A51&amp;";"&amp;B51&amp;";"&amp;C51&amp;";"&amp;D51&amp;";"&amp;E51&amp;";"&amp;F51&amp;";"&amp;G51&amp;";"&amp;H51&amp;";"&amp;I51</f>
        <v>C0002537 ;DC07063052;2019-12-17;0,979351851851852;REM E   100CB23:30:16;C;71,90;Vacation Reglement Transactions;</v>
      </c>
    </row>
    <row r="52" spans="1:10" x14ac:dyDescent="0.3">
      <c r="A52" s="28"/>
      <c r="B52" s="24"/>
      <c r="C52" s="24"/>
      <c r="D52" s="24"/>
      <c r="E52" s="24"/>
      <c r="F52" s="24"/>
      <c r="G52" s="24"/>
      <c r="H52" s="24"/>
      <c r="I52" s="24"/>
    </row>
    <row r="53" spans="1:10" ht="15.6" x14ac:dyDescent="0.3">
      <c r="A53" s="245"/>
      <c r="B53" s="24"/>
      <c r="C53" s="24"/>
      <c r="D53" s="24"/>
      <c r="E53" s="24"/>
      <c r="F53" s="24"/>
      <c r="G53" s="24"/>
      <c r="H53" s="24"/>
      <c r="I53" s="24"/>
    </row>
    <row r="54" spans="1:10" ht="15.6" x14ac:dyDescent="0.3">
      <c r="A54" s="245"/>
    </row>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21"/>
  <dimension ref="A1:X54"/>
  <sheetViews>
    <sheetView workbookViewId="0">
      <selection activeCell="D6" sqref="D6"/>
    </sheetView>
  </sheetViews>
  <sheetFormatPr baseColWidth="10" defaultRowHeight="14.4" x14ac:dyDescent="0.3"/>
  <cols>
    <col min="1" max="1" width="18.33203125" customWidth="1"/>
    <col min="2" max="2" width="32.33203125" customWidth="1"/>
    <col min="4" max="4" width="46.33203125" customWidth="1"/>
    <col min="5" max="5" width="49.44140625" customWidth="1"/>
    <col min="6" max="6" width="49.33203125" customWidth="1"/>
    <col min="7" max="7" width="32.33203125" customWidth="1"/>
    <col min="8" max="8" width="27.33203125" customWidth="1"/>
    <col min="23" max="23" width="76.5546875" customWidth="1"/>
    <col min="24" max="24" width="42.44140625" customWidth="1"/>
  </cols>
  <sheetData>
    <row r="1" spans="1:8" x14ac:dyDescent="0.3">
      <c r="D1">
        <v>512</v>
      </c>
      <c r="E1">
        <v>467</v>
      </c>
      <c r="G1" t="s">
        <v>511</v>
      </c>
      <c r="H1" t="s">
        <v>512</v>
      </c>
    </row>
    <row r="2" spans="1:8" x14ac:dyDescent="0.3">
      <c r="C2" t="s">
        <v>507</v>
      </c>
      <c r="D2" t="s">
        <v>509</v>
      </c>
      <c r="E2" t="s">
        <v>509</v>
      </c>
    </row>
    <row r="3" spans="1:8" x14ac:dyDescent="0.3">
      <c r="C3" t="s">
        <v>508</v>
      </c>
      <c r="D3" t="s">
        <v>505</v>
      </c>
      <c r="E3" t="s">
        <v>506</v>
      </c>
    </row>
    <row r="4" spans="1:8" ht="259.2" x14ac:dyDescent="0.3">
      <c r="B4" s="94" t="s">
        <v>510</v>
      </c>
      <c r="C4" t="s">
        <v>467</v>
      </c>
      <c r="D4" s="269" t="s">
        <v>470</v>
      </c>
      <c r="E4" s="269" t="s">
        <v>469</v>
      </c>
      <c r="F4" s="269" t="s">
        <v>495</v>
      </c>
    </row>
    <row r="5" spans="1:8" x14ac:dyDescent="0.3">
      <c r="A5" s="103" t="s">
        <v>182</v>
      </c>
      <c r="B5" s="104"/>
      <c r="C5" s="105">
        <v>3</v>
      </c>
      <c r="D5" s="106" t="s">
        <v>132</v>
      </c>
      <c r="E5" s="3" t="s">
        <v>132</v>
      </c>
      <c r="F5" s="3"/>
      <c r="G5" s="106" t="s">
        <v>131</v>
      </c>
      <c r="H5" s="106" t="s">
        <v>131</v>
      </c>
    </row>
    <row r="6" spans="1:8" ht="28.8" x14ac:dyDescent="0.3">
      <c r="A6" s="103" t="s">
        <v>183</v>
      </c>
      <c r="B6" s="104" t="s">
        <v>89</v>
      </c>
      <c r="C6" s="105">
        <v>8</v>
      </c>
      <c r="D6" s="107" t="s">
        <v>537</v>
      </c>
      <c r="E6" s="107" t="s">
        <v>537</v>
      </c>
      <c r="F6" s="3"/>
      <c r="G6" s="107" t="s">
        <v>498</v>
      </c>
      <c r="H6" s="107" t="s">
        <v>498</v>
      </c>
    </row>
    <row r="7" spans="1:8" x14ac:dyDescent="0.3">
      <c r="A7" s="103" t="s">
        <v>184</v>
      </c>
      <c r="B7" s="104"/>
      <c r="C7" s="105">
        <v>2</v>
      </c>
      <c r="D7" s="109" t="s">
        <v>50</v>
      </c>
      <c r="E7" s="3" t="s">
        <v>50</v>
      </c>
      <c r="F7" s="3"/>
      <c r="G7" s="106" t="s">
        <v>50</v>
      </c>
      <c r="H7" s="106" t="s">
        <v>50</v>
      </c>
    </row>
    <row r="8" spans="1:8" ht="28.8" x14ac:dyDescent="0.3">
      <c r="A8" s="103" t="s">
        <v>185</v>
      </c>
      <c r="B8" s="104" t="s">
        <v>49</v>
      </c>
      <c r="C8" s="105">
        <v>17</v>
      </c>
      <c r="D8" s="232" t="s">
        <v>474</v>
      </c>
      <c r="E8" s="234" t="s">
        <v>473</v>
      </c>
      <c r="F8" s="234"/>
      <c r="G8" s="107" t="s">
        <v>513</v>
      </c>
      <c r="H8" s="107" t="s">
        <v>514</v>
      </c>
    </row>
    <row r="9" spans="1:8" ht="28.8" x14ac:dyDescent="0.3">
      <c r="A9" s="103" t="s">
        <v>186</v>
      </c>
      <c r="B9" s="104" t="s">
        <v>46</v>
      </c>
      <c r="C9" s="105">
        <v>1</v>
      </c>
      <c r="D9" s="106"/>
      <c r="E9" s="3" t="s">
        <v>86</v>
      </c>
      <c r="F9" s="3"/>
      <c r="G9" s="106"/>
      <c r="H9" s="106" t="s">
        <v>51</v>
      </c>
    </row>
    <row r="10" spans="1:8" ht="28.8" x14ac:dyDescent="0.3">
      <c r="A10" s="103" t="s">
        <v>466</v>
      </c>
      <c r="B10" s="117"/>
      <c r="C10" s="105">
        <v>17</v>
      </c>
      <c r="D10" s="109"/>
      <c r="E10" s="3" t="s">
        <v>518</v>
      </c>
      <c r="F10" s="235"/>
      <c r="G10" s="107"/>
      <c r="H10" s="106" t="s">
        <v>500</v>
      </c>
    </row>
    <row r="11" spans="1:8" x14ac:dyDescent="0.3">
      <c r="A11" s="103" t="s">
        <v>188</v>
      </c>
      <c r="B11" s="117"/>
      <c r="C11" s="105">
        <v>35</v>
      </c>
      <c r="D11" s="106" t="s">
        <v>538</v>
      </c>
      <c r="E11" s="106" t="s">
        <v>538</v>
      </c>
      <c r="F11" s="236"/>
      <c r="G11" s="106" t="s">
        <v>497</v>
      </c>
      <c r="H11" s="106" t="s">
        <v>497</v>
      </c>
    </row>
    <row r="12" spans="1:8" ht="57.6" x14ac:dyDescent="0.3">
      <c r="A12" s="103" t="s">
        <v>189</v>
      </c>
      <c r="B12" s="104" t="s">
        <v>117</v>
      </c>
      <c r="C12" s="105">
        <v>35</v>
      </c>
      <c r="D12" s="111" t="s">
        <v>536</v>
      </c>
      <c r="E12" s="111" t="s">
        <v>536</v>
      </c>
      <c r="F12" s="3"/>
      <c r="G12" s="107" t="s">
        <v>515</v>
      </c>
      <c r="H12" s="107" t="s">
        <v>515</v>
      </c>
    </row>
    <row r="13" spans="1:8" x14ac:dyDescent="0.3">
      <c r="A13" s="103" t="s">
        <v>190</v>
      </c>
      <c r="B13" s="104" t="s">
        <v>47</v>
      </c>
      <c r="C13" s="105">
        <v>3</v>
      </c>
      <c r="D13" s="111" t="s">
        <v>517</v>
      </c>
      <c r="E13" s="3" t="s">
        <v>471</v>
      </c>
      <c r="F13" s="3"/>
      <c r="G13" s="106" t="s">
        <v>517</v>
      </c>
      <c r="H13" s="106"/>
    </row>
    <row r="14" spans="1:8" x14ac:dyDescent="0.3">
      <c r="A14" s="103" t="s">
        <v>191</v>
      </c>
      <c r="B14" s="104" t="s">
        <v>48</v>
      </c>
      <c r="C14" s="105">
        <v>8</v>
      </c>
      <c r="D14" s="111"/>
      <c r="E14" s="3" t="s">
        <v>472</v>
      </c>
      <c r="F14" s="3"/>
      <c r="G14" s="107"/>
      <c r="H14" s="107"/>
    </row>
    <row r="15" spans="1:8" x14ac:dyDescent="0.3">
      <c r="A15" s="103" t="s">
        <v>192</v>
      </c>
      <c r="B15" s="117"/>
      <c r="C15" s="105">
        <v>1</v>
      </c>
      <c r="D15" s="106" t="s">
        <v>63</v>
      </c>
      <c r="E15" s="3" t="s">
        <v>52</v>
      </c>
      <c r="F15" s="3"/>
      <c r="G15" s="106" t="s">
        <v>63</v>
      </c>
      <c r="H15" s="106" t="s">
        <v>52</v>
      </c>
    </row>
    <row r="16" spans="1:8" x14ac:dyDescent="0.3">
      <c r="A16" s="103" t="s">
        <v>193</v>
      </c>
      <c r="B16" s="113" t="s">
        <v>103</v>
      </c>
      <c r="C16" s="105">
        <v>20</v>
      </c>
      <c r="D16" s="233" t="s">
        <v>535</v>
      </c>
      <c r="E16" s="233" t="s">
        <v>535</v>
      </c>
      <c r="F16" s="234"/>
      <c r="G16" s="107" t="s">
        <v>516</v>
      </c>
      <c r="H16" s="107" t="s">
        <v>516</v>
      </c>
    </row>
    <row r="17" spans="1:24" ht="28.8" x14ac:dyDescent="0.3">
      <c r="A17" s="103" t="s">
        <v>194</v>
      </c>
      <c r="B17" s="117"/>
      <c r="C17" s="105">
        <v>1</v>
      </c>
      <c r="D17" s="116" t="s">
        <v>53</v>
      </c>
      <c r="E17" s="3" t="s">
        <v>53</v>
      </c>
      <c r="F17" s="3"/>
      <c r="G17" s="106" t="s">
        <v>53</v>
      </c>
      <c r="H17" s="106" t="s">
        <v>53</v>
      </c>
    </row>
    <row r="18" spans="1:24" x14ac:dyDescent="0.3">
      <c r="A18" s="103" t="s">
        <v>195</v>
      </c>
      <c r="B18" s="104" t="s">
        <v>104</v>
      </c>
      <c r="C18" s="105">
        <v>8</v>
      </c>
      <c r="D18" s="282">
        <v>20020501</v>
      </c>
      <c r="E18" s="282">
        <v>20020501</v>
      </c>
      <c r="F18" s="237"/>
      <c r="G18" s="270">
        <v>20011702</v>
      </c>
      <c r="H18" s="270">
        <v>20011702</v>
      </c>
    </row>
    <row r="19" spans="1:24" x14ac:dyDescent="0.3">
      <c r="A19" s="103" t="s">
        <v>196</v>
      </c>
      <c r="B19" s="117"/>
      <c r="C19" s="105">
        <v>3</v>
      </c>
      <c r="D19" s="111" t="s">
        <v>54</v>
      </c>
      <c r="E19" s="3" t="s">
        <v>54</v>
      </c>
      <c r="F19" s="3"/>
      <c r="G19" s="106" t="s">
        <v>54</v>
      </c>
      <c r="H19" s="106" t="s">
        <v>54</v>
      </c>
    </row>
    <row r="20" spans="1:24" x14ac:dyDescent="0.3">
      <c r="A20" s="103" t="s">
        <v>197</v>
      </c>
      <c r="B20" s="117"/>
      <c r="C20" s="105">
        <v>10</v>
      </c>
      <c r="D20" s="111"/>
      <c r="E20" s="234" t="s">
        <v>475</v>
      </c>
      <c r="F20" s="234"/>
      <c r="G20" s="107"/>
      <c r="H20" s="107"/>
    </row>
    <row r="21" spans="1:24" x14ac:dyDescent="0.3">
      <c r="A21" s="103" t="s">
        <v>198</v>
      </c>
      <c r="B21" s="117"/>
      <c r="C21" s="105">
        <v>3</v>
      </c>
      <c r="D21" s="111" t="s">
        <v>55</v>
      </c>
      <c r="E21" s="3" t="s">
        <v>55</v>
      </c>
      <c r="F21" s="3"/>
      <c r="G21" s="106" t="s">
        <v>55</v>
      </c>
      <c r="H21" s="106" t="s">
        <v>55</v>
      </c>
    </row>
    <row r="22" spans="1:24" x14ac:dyDescent="0.3">
      <c r="A22" s="103" t="s">
        <v>199</v>
      </c>
      <c r="B22" s="104" t="s">
        <v>48</v>
      </c>
      <c r="C22" s="105">
        <v>40</v>
      </c>
      <c r="D22" s="107"/>
      <c r="E22" s="3"/>
      <c r="F22" s="3"/>
      <c r="G22" s="107"/>
      <c r="H22" s="107"/>
    </row>
    <row r="23" spans="1:24" x14ac:dyDescent="0.3">
      <c r="A23" s="103" t="s">
        <v>200</v>
      </c>
      <c r="B23" s="117"/>
      <c r="C23" s="105">
        <v>3</v>
      </c>
      <c r="D23" s="107" t="s">
        <v>64</v>
      </c>
      <c r="E23" s="3" t="s">
        <v>64</v>
      </c>
      <c r="F23" s="3"/>
      <c r="G23" s="106" t="s">
        <v>64</v>
      </c>
      <c r="H23" s="106" t="s">
        <v>64</v>
      </c>
    </row>
    <row r="24" spans="1:24" x14ac:dyDescent="0.3">
      <c r="A24" s="103" t="s">
        <v>201</v>
      </c>
      <c r="B24" s="117"/>
      <c r="C24" s="105">
        <v>2</v>
      </c>
      <c r="D24" s="109" t="s">
        <v>499</v>
      </c>
      <c r="E24" s="3" t="s">
        <v>499</v>
      </c>
      <c r="F24" s="3"/>
      <c r="G24" s="107" t="s">
        <v>499</v>
      </c>
      <c r="H24" s="107" t="s">
        <v>499</v>
      </c>
    </row>
    <row r="25" spans="1:24" x14ac:dyDescent="0.3">
      <c r="A25" s="103" t="s">
        <v>202</v>
      </c>
      <c r="B25" s="117"/>
      <c r="C25" s="105">
        <v>2</v>
      </c>
      <c r="D25" s="111"/>
      <c r="E25" s="3"/>
      <c r="F25" s="3"/>
      <c r="G25" s="106"/>
      <c r="H25" s="106"/>
    </row>
    <row r="26" spans="1:24" x14ac:dyDescent="0.3">
      <c r="A26" s="103" t="s">
        <v>197</v>
      </c>
      <c r="B26" s="117"/>
      <c r="C26" s="105">
        <v>35</v>
      </c>
      <c r="D26" s="111"/>
      <c r="E26" s="3"/>
      <c r="F26" s="3"/>
      <c r="G26" s="107"/>
      <c r="H26" s="107"/>
    </row>
    <row r="29" spans="1:24" x14ac:dyDescent="0.3">
      <c r="A29" s="242" t="s">
        <v>481</v>
      </c>
    </row>
    <row r="30" spans="1:24" ht="43.2" x14ac:dyDescent="0.3">
      <c r="A30" s="103" t="s">
        <v>182</v>
      </c>
      <c r="B30" s="103" t="s">
        <v>183</v>
      </c>
      <c r="C30" s="103" t="s">
        <v>184</v>
      </c>
      <c r="D30" s="103" t="s">
        <v>185</v>
      </c>
      <c r="E30" s="103" t="s">
        <v>186</v>
      </c>
      <c r="F30" s="103" t="s">
        <v>466</v>
      </c>
      <c r="G30" s="103" t="s">
        <v>188</v>
      </c>
      <c r="H30" s="103" t="s">
        <v>189</v>
      </c>
      <c r="I30" s="103" t="s">
        <v>190</v>
      </c>
      <c r="J30" s="103" t="s">
        <v>191</v>
      </c>
      <c r="K30" s="103" t="s">
        <v>192</v>
      </c>
      <c r="L30" s="103" t="s">
        <v>193</v>
      </c>
      <c r="M30" s="103" t="s">
        <v>194</v>
      </c>
      <c r="N30" s="103" t="s">
        <v>195</v>
      </c>
      <c r="O30" s="103" t="s">
        <v>196</v>
      </c>
      <c r="P30" s="103" t="s">
        <v>197</v>
      </c>
      <c r="Q30" s="103" t="s">
        <v>198</v>
      </c>
      <c r="R30" s="103" t="s">
        <v>199</v>
      </c>
      <c r="S30" s="103" t="s">
        <v>200</v>
      </c>
      <c r="T30" s="103" t="s">
        <v>201</v>
      </c>
      <c r="U30" s="103" t="s">
        <v>202</v>
      </c>
      <c r="V30" s="103" t="s">
        <v>197</v>
      </c>
      <c r="W30" s="278" t="s">
        <v>486</v>
      </c>
      <c r="X30" s="278" t="s">
        <v>487</v>
      </c>
    </row>
    <row r="31" spans="1:24" x14ac:dyDescent="0.3">
      <c r="A31" s="103">
        <v>1</v>
      </c>
      <c r="B31" s="103">
        <f>A31+A32</f>
        <v>4</v>
      </c>
      <c r="C31" s="103">
        <f>B31+B32</f>
        <v>12</v>
      </c>
      <c r="D31" s="103">
        <f t="shared" ref="D31:V31" si="0">C31+C32</f>
        <v>14</v>
      </c>
      <c r="E31" s="103">
        <f t="shared" si="0"/>
        <v>31</v>
      </c>
      <c r="F31" s="103">
        <f t="shared" si="0"/>
        <v>32</v>
      </c>
      <c r="G31" s="103">
        <f t="shared" si="0"/>
        <v>49</v>
      </c>
      <c r="H31" s="103">
        <f t="shared" si="0"/>
        <v>84</v>
      </c>
      <c r="I31" s="103">
        <f t="shared" si="0"/>
        <v>119</v>
      </c>
      <c r="J31" s="103">
        <f t="shared" si="0"/>
        <v>122</v>
      </c>
      <c r="K31" s="103">
        <f t="shared" si="0"/>
        <v>130</v>
      </c>
      <c r="L31" s="103">
        <f t="shared" si="0"/>
        <v>131</v>
      </c>
      <c r="M31" s="103">
        <f t="shared" si="0"/>
        <v>151</v>
      </c>
      <c r="N31" s="103">
        <f t="shared" si="0"/>
        <v>152</v>
      </c>
      <c r="O31" s="103">
        <f t="shared" si="0"/>
        <v>160</v>
      </c>
      <c r="P31" s="103">
        <f t="shared" si="0"/>
        <v>163</v>
      </c>
      <c r="Q31" s="103">
        <f t="shared" si="0"/>
        <v>173</v>
      </c>
      <c r="R31" s="103">
        <f t="shared" si="0"/>
        <v>176</v>
      </c>
      <c r="S31" s="103">
        <f t="shared" si="0"/>
        <v>216</v>
      </c>
      <c r="T31" s="103">
        <f t="shared" si="0"/>
        <v>219</v>
      </c>
      <c r="U31" s="103">
        <f t="shared" si="0"/>
        <v>221</v>
      </c>
      <c r="V31" s="103">
        <f t="shared" si="0"/>
        <v>223</v>
      </c>
      <c r="W31" s="278"/>
      <c r="X31" s="278"/>
    </row>
    <row r="32" spans="1:24" x14ac:dyDescent="0.3">
      <c r="A32" s="105">
        <v>3</v>
      </c>
      <c r="B32" s="105">
        <v>8</v>
      </c>
      <c r="C32" s="105">
        <v>2</v>
      </c>
      <c r="D32" s="105">
        <v>17</v>
      </c>
      <c r="E32" s="105">
        <v>1</v>
      </c>
      <c r="F32" s="105">
        <v>17</v>
      </c>
      <c r="G32" s="105">
        <v>35</v>
      </c>
      <c r="H32" s="105">
        <v>35</v>
      </c>
      <c r="I32" s="105">
        <v>3</v>
      </c>
      <c r="J32" s="105">
        <v>8</v>
      </c>
      <c r="K32" s="105">
        <v>1</v>
      </c>
      <c r="L32" s="105">
        <v>20</v>
      </c>
      <c r="M32" s="105">
        <v>1</v>
      </c>
      <c r="N32" s="105">
        <v>8</v>
      </c>
      <c r="O32" s="105">
        <v>3</v>
      </c>
      <c r="P32" s="105">
        <v>10</v>
      </c>
      <c r="Q32" s="105">
        <v>3</v>
      </c>
      <c r="R32" s="105">
        <v>40</v>
      </c>
      <c r="S32" s="105">
        <v>3</v>
      </c>
      <c r="T32" s="105">
        <v>2</v>
      </c>
      <c r="U32" s="105">
        <v>2</v>
      </c>
      <c r="V32" s="105">
        <v>35</v>
      </c>
      <c r="W32" s="278"/>
      <c r="X32" s="278"/>
    </row>
    <row r="33" spans="1:24" x14ac:dyDescent="0.3">
      <c r="W33" s="247" t="s">
        <v>127</v>
      </c>
    </row>
    <row r="34" spans="1:24" x14ac:dyDescent="0.3">
      <c r="A34" s="106" t="s">
        <v>132</v>
      </c>
      <c r="B34" s="107" t="s">
        <v>537</v>
      </c>
      <c r="C34" s="109" t="s">
        <v>50</v>
      </c>
      <c r="D34" s="232" t="s">
        <v>474</v>
      </c>
      <c r="E34" s="106"/>
      <c r="F34" s="109"/>
      <c r="G34" s="106" t="s">
        <v>538</v>
      </c>
      <c r="H34" s="111" t="s">
        <v>536</v>
      </c>
      <c r="I34" s="111" t="s">
        <v>517</v>
      </c>
      <c r="J34" s="111"/>
      <c r="K34" s="106" t="s">
        <v>52</v>
      </c>
      <c r="L34" s="233" t="s">
        <v>535</v>
      </c>
      <c r="M34" s="116" t="s">
        <v>53</v>
      </c>
      <c r="N34" s="282">
        <v>20020501</v>
      </c>
      <c r="O34" s="111" t="s">
        <v>54</v>
      </c>
      <c r="P34" s="111"/>
      <c r="Q34" s="111" t="s">
        <v>55</v>
      </c>
      <c r="R34" s="107"/>
      <c r="S34" s="107" t="s">
        <v>64</v>
      </c>
      <c r="T34" s="109" t="s">
        <v>499</v>
      </c>
      <c r="U34" s="111"/>
      <c r="V34" s="111"/>
      <c r="W34" s="255" t="str">
        <f>MID(A34,1,3)&amp;REPT(" ",3-LEN(MID(A34,1,3)))&amp;MID(B34,1,8)&amp;REPT(" ",8-LEN(MID(B34,1,8)))&amp;MID(C34,1,2)&amp;REPT(" ",2-LEN(MID(C34,1,2)))&amp;MID(D34,1,17)&amp;REPT(" ",17-LEN(MID(D34,1,17)))&amp;MID(E34,1,1)&amp;REPT(" ",1-LEN(MID(E34,1,1)))&amp;MID(F34,1,17)&amp;REPT(" ",17-LEN(MID(F34,1,17)))&amp;MID(G34,1,35)&amp;REPT(" ",35-LEN(MID(G34,1,35)))&amp;MID(H34,1,35)&amp;REPT(" ",35-LEN(MID(H34,1,35)))&amp;MID(I34,1,3)&amp;REPT(" ",3-LEN(MID(I34,1,3)))&amp;MID(J34,1,8)&amp;REPT(" ",8-LEN(MID(J34,1,8)))&amp;MID(K34,1,1)&amp;REPT(" ",1-LEN(MID(K34,1,1)))&amp;MID(L34,1,20)&amp;REPT(" ",20-LEN(MID(L34,1,20)))&amp;MID(M34,1,1)&amp;REPT(" ",1-LEN(MID(M34,1,1)))&amp;MID(N34,1,8)&amp;REPT(" ",8-LEN(MID(N34,1,8)))&amp;MID(O34,1,3)&amp;REPT(" ",3-LEN(MID(O34,1,3)))&amp;MID(P34,1,10)&amp;REPT(" ",10-LEN(MID(P34,1,10)))&amp;MID(Q34,1,3)&amp;REPT(" ",3-LEN(MID(Q34,1,3)))&amp;MID(R34,1,40)&amp;REPT(" ",40-LEN(MID(R34,1,40)))&amp;MID(S34,1,3)&amp;REPT(" ",3-LEN(MID(S34,1,3)))&amp;MID(T34,1,2)&amp;REPT(" ",2-LEN(MID(T34,1,2)))&amp;MID(U34,1,2)&amp;REPT(" ",2-LEN(MID(U34,1,2)))&amp;MID(V34,1,35)&amp;REPT(" ",35-LEN(MID(V34,1,35)))</f>
        <v xml:space="preserve">CMR05022020OD512391000                          EPC 02-2020                        REM E   100CB08:05:14              VIR        C15,07               N20020501EUR          E--                                        002A2                                     </v>
      </c>
      <c r="X34">
        <f>LEN(W34)</f>
        <v>257</v>
      </c>
    </row>
    <row r="35" spans="1:24" x14ac:dyDescent="0.3">
      <c r="A35" s="3" t="s">
        <v>132</v>
      </c>
      <c r="B35" s="107" t="s">
        <v>537</v>
      </c>
      <c r="C35" s="3" t="s">
        <v>50</v>
      </c>
      <c r="D35" s="234" t="s">
        <v>473</v>
      </c>
      <c r="E35" s="3" t="s">
        <v>86</v>
      </c>
      <c r="F35" s="3" t="s">
        <v>518</v>
      </c>
      <c r="G35" s="106" t="s">
        <v>538</v>
      </c>
      <c r="H35" s="111" t="s">
        <v>536</v>
      </c>
      <c r="I35" s="3" t="s">
        <v>471</v>
      </c>
      <c r="J35" s="3" t="s">
        <v>472</v>
      </c>
      <c r="K35" s="3" t="s">
        <v>63</v>
      </c>
      <c r="L35" s="233" t="s">
        <v>535</v>
      </c>
      <c r="M35" s="3" t="s">
        <v>53</v>
      </c>
      <c r="N35" s="282">
        <v>20020501</v>
      </c>
      <c r="O35" s="3" t="s">
        <v>54</v>
      </c>
      <c r="P35" s="234" t="s">
        <v>475</v>
      </c>
      <c r="Q35" s="3" t="s">
        <v>55</v>
      </c>
      <c r="R35" s="3"/>
      <c r="S35" s="3" t="s">
        <v>64</v>
      </c>
      <c r="T35" s="3" t="s">
        <v>499</v>
      </c>
      <c r="U35" s="3"/>
      <c r="V35" s="3"/>
      <c r="W35" s="255" t="str">
        <f>MID(A35,1,3)&amp;REPT(" ",3-LEN(MID(A35,1,3)))&amp;MID(B35,1,8)&amp;REPT(" ",8-LEN(MID(B35,1,8)))&amp;MID(C35,1,2)&amp;REPT(" ",2-LEN(MID(C35,1,2)))&amp;MID(D35,1,17)&amp;REPT(" ",17-LEN(MID(D35,1,17)))&amp;MID(E35,1,1)&amp;REPT(" ",1-LEN(MID(E35,1,1)))&amp;MID(F35,1,17)&amp;REPT(" ",17-LEN(MID(F35,1,17)))&amp;MID(G35,1,35)&amp;REPT(" ",35-LEN(MID(G35,1,35)))&amp;MID(H35,1,35)&amp;REPT(" ",35-LEN(MID(H35,1,35)))&amp;MID(I35,1,3)&amp;REPT(" ",3-LEN(MID(I35,1,3)))&amp;MID(J35,1,8)&amp;REPT(" ",8-LEN(MID(J35,1,8)))&amp;MID(K35,1,1)&amp;REPT(" ",1-LEN(MID(K35,1,1)))&amp;MID(L35,1,20)&amp;REPT(" ",20-LEN(MID(L35,1,20)))&amp;MID(M35,1,1)&amp;REPT(" ",1-LEN(MID(M35,1,1)))&amp;MID(N35,1,8)&amp;REPT(" ",8-LEN(MID(N35,1,8)))&amp;MID(O35,1,3)&amp;REPT(" ",3-LEN(MID(O35,1,3)))&amp;MID(P35,1,10)&amp;REPT(" ",10-LEN(MID(P35,1,10)))&amp;MID(Q35,1,3)&amp;REPT(" ",3-LEN(MID(Q35,1,3)))&amp;MID(R35,1,40)&amp;REPT(" ",40-LEN(MID(R35,1,40)))&amp;MID(S35,1,3)&amp;REPT(" ",3-LEN(MID(S35,1,3)))&amp;MID(T35,1,2)&amp;REPT(" ",2-LEN(MID(T35,1,2)))&amp;MID(U35,1,2)&amp;REPT(" ",2-LEN(MID(U35,1,2)))&amp;MID(V35,1,35)&amp;REPT(" ",35-LEN(MID(V35,1,35)))</f>
        <v xml:space="preserve">CMR05022020OD467190000        XC0009999         EPC 02-2020                        REM E   100CB08:05:14                         D15,07               N20020501EUR          E--                                        002A2                                     </v>
      </c>
      <c r="X35">
        <f>LEN(W35)</f>
        <v>257</v>
      </c>
    </row>
    <row r="36" spans="1:24" x14ac:dyDescent="0.3">
      <c r="A36" s="106"/>
      <c r="B36" s="107"/>
      <c r="C36" s="106"/>
      <c r="D36" s="107"/>
      <c r="E36" s="106"/>
      <c r="F36" s="107"/>
      <c r="G36" s="106"/>
      <c r="H36" s="107"/>
      <c r="I36" s="106"/>
      <c r="J36" s="107"/>
      <c r="K36" s="106"/>
      <c r="L36" s="107"/>
      <c r="M36" s="106"/>
      <c r="N36" s="270"/>
      <c r="O36" s="106"/>
      <c r="P36" s="107"/>
      <c r="Q36" s="106"/>
      <c r="R36" s="107"/>
      <c r="S36" s="106"/>
      <c r="T36" s="107"/>
      <c r="U36" s="106"/>
      <c r="V36" s="107"/>
      <c r="W36" s="255"/>
    </row>
    <row r="37" spans="1:24" x14ac:dyDescent="0.3">
      <c r="A37" s="106"/>
      <c r="B37" s="107"/>
      <c r="C37" s="106"/>
      <c r="D37" s="107"/>
      <c r="E37" s="106"/>
      <c r="F37" s="106"/>
      <c r="G37" s="106"/>
      <c r="H37" s="107"/>
      <c r="I37" s="106"/>
      <c r="J37" s="107"/>
      <c r="K37" s="106"/>
      <c r="L37" s="107"/>
      <c r="M37" s="106"/>
      <c r="N37" s="270"/>
      <c r="O37" s="106"/>
      <c r="P37" s="107"/>
      <c r="Q37" s="106"/>
      <c r="R37" s="107"/>
      <c r="S37" s="106"/>
      <c r="T37" s="107"/>
      <c r="U37" s="106"/>
      <c r="V37" s="107"/>
      <c r="W37" s="255"/>
    </row>
    <row r="38" spans="1:24" x14ac:dyDescent="0.3">
      <c r="A38" s="24"/>
      <c r="B38" s="24"/>
      <c r="C38" s="24"/>
      <c r="D38" s="24"/>
      <c r="E38" s="24"/>
      <c r="F38" s="24"/>
      <c r="G38" s="11"/>
      <c r="H38" s="24"/>
      <c r="I38" s="24"/>
      <c r="J38" s="24"/>
      <c r="K38" s="24"/>
      <c r="L38" s="24"/>
      <c r="M38" s="24"/>
      <c r="N38" s="24"/>
      <c r="O38" s="24"/>
      <c r="P38" s="24"/>
      <c r="Q38" s="24"/>
      <c r="R38" s="24"/>
      <c r="S38" s="24"/>
      <c r="T38" s="24"/>
      <c r="U38" s="24"/>
      <c r="V38" s="24"/>
      <c r="W38" s="24"/>
    </row>
    <row r="39" spans="1:24" x14ac:dyDescent="0.3">
      <c r="A39" s="24"/>
      <c r="B39" s="24"/>
      <c r="C39" s="24"/>
      <c r="D39" s="24"/>
      <c r="E39" s="24"/>
      <c r="F39" s="24"/>
      <c r="G39" s="24"/>
      <c r="H39" s="24"/>
      <c r="I39" s="24"/>
      <c r="J39" s="24"/>
      <c r="K39" s="24"/>
      <c r="L39" s="24"/>
      <c r="M39" s="24"/>
      <c r="N39" s="24"/>
      <c r="O39" s="24"/>
      <c r="P39" s="24"/>
      <c r="Q39" s="24"/>
      <c r="R39" s="24"/>
      <c r="S39" s="24"/>
      <c r="T39" s="24"/>
      <c r="U39" s="24"/>
      <c r="V39" s="24"/>
      <c r="W39" s="24"/>
    </row>
    <row r="40" spans="1:24" x14ac:dyDescent="0.3">
      <c r="A40" s="24"/>
      <c r="B40" s="24"/>
      <c r="C40" s="24"/>
      <c r="D40" s="249"/>
      <c r="E40" s="24"/>
      <c r="F40" s="246"/>
      <c r="G40" s="11"/>
      <c r="H40" s="24"/>
      <c r="I40" s="24"/>
      <c r="J40" s="24"/>
      <c r="K40" s="24"/>
      <c r="L40" s="249"/>
      <c r="M40" s="24"/>
      <c r="N40" s="138"/>
      <c r="O40" s="24"/>
      <c r="P40" s="249"/>
      <c r="Q40" s="24"/>
      <c r="R40" s="24"/>
      <c r="S40" s="24"/>
      <c r="T40" s="24"/>
      <c r="U40" s="24"/>
      <c r="V40" s="24"/>
      <c r="W40" s="24"/>
    </row>
    <row r="41" spans="1:24" x14ac:dyDescent="0.3">
      <c r="A41" s="11"/>
      <c r="B41" s="28"/>
      <c r="C41" s="6"/>
      <c r="D41" s="250"/>
      <c r="E41" s="11"/>
      <c r="F41" s="6"/>
      <c r="G41" s="11"/>
      <c r="H41" s="24"/>
      <c r="I41" s="24"/>
      <c r="J41" s="24"/>
      <c r="K41" s="11"/>
      <c r="L41" s="251"/>
      <c r="M41" s="35"/>
      <c r="N41" s="138"/>
      <c r="O41" s="24"/>
      <c r="P41" s="24"/>
      <c r="Q41" s="24"/>
      <c r="R41" s="28"/>
      <c r="S41" s="28"/>
      <c r="T41" s="6"/>
      <c r="U41" s="24"/>
      <c r="V41" s="24"/>
      <c r="W41" s="24"/>
    </row>
    <row r="42" spans="1:24" x14ac:dyDescent="0.3">
      <c r="A42" s="248" t="s">
        <v>482</v>
      </c>
    </row>
    <row r="43" spans="1:24" ht="28.8" x14ac:dyDescent="0.3">
      <c r="A43" s="103" t="s">
        <v>310</v>
      </c>
      <c r="B43" s="103" t="s">
        <v>311</v>
      </c>
      <c r="C43" s="103" t="s">
        <v>312</v>
      </c>
      <c r="D43" s="103" t="s">
        <v>313</v>
      </c>
      <c r="E43" s="103" t="s">
        <v>12</v>
      </c>
      <c r="F43" s="103" t="s">
        <v>315</v>
      </c>
      <c r="G43" s="278" t="s">
        <v>488</v>
      </c>
    </row>
    <row r="44" spans="1:24" ht="15.6" x14ac:dyDescent="0.3">
      <c r="A44" s="239" t="s">
        <v>503</v>
      </c>
      <c r="B44" s="268" t="s">
        <v>504</v>
      </c>
      <c r="C44" t="str">
        <f>$D$12</f>
        <v>REM E   100CB08:05:14</v>
      </c>
      <c r="D44" t="str">
        <f>K34</f>
        <v>C</v>
      </c>
      <c r="E44" s="13" t="str">
        <f>L34</f>
        <v>15,07</v>
      </c>
      <c r="F44" s="245" t="s">
        <v>341</v>
      </c>
      <c r="G44" t="str">
        <f>A44&amp;";"&amp;B44&amp;";"&amp;C44&amp;";"&amp;D44&amp;";"&amp;E44&amp;";"&amp;F44</f>
        <v>2020-01-17;13:30:11;REM E   100CB08:05:14;C;15,07;Vacation Reglement Transactions</v>
      </c>
    </row>
    <row r="45" spans="1:24" ht="15.6" x14ac:dyDescent="0.3">
      <c r="A45" s="239" t="s">
        <v>503</v>
      </c>
      <c r="B45" s="268" t="s">
        <v>504</v>
      </c>
      <c r="C45" t="str">
        <f>$D$12</f>
        <v>REM E   100CB08:05:14</v>
      </c>
      <c r="D45" t="str">
        <f>K35</f>
        <v>D</v>
      </c>
      <c r="E45" s="13" t="str">
        <f>L35</f>
        <v>15,07</v>
      </c>
      <c r="F45" s="245" t="s">
        <v>341</v>
      </c>
      <c r="G45" t="str">
        <f>A45&amp;";"&amp;B45&amp;";"&amp;C45&amp;";"&amp;D45&amp;";"&amp;E45&amp;";"&amp;F45</f>
        <v>2020-01-17;13:30:11;REM E   100CB08:05:14;D;15,07;Vacation Reglement Transactions</v>
      </c>
    </row>
    <row r="46" spans="1:24" ht="15.6" x14ac:dyDescent="0.3">
      <c r="A46" s="239" t="s">
        <v>503</v>
      </c>
      <c r="B46" s="268" t="s">
        <v>504</v>
      </c>
      <c r="C46" s="107" t="s">
        <v>515</v>
      </c>
      <c r="D46" t="s">
        <v>63</v>
      </c>
      <c r="E46">
        <v>0.02</v>
      </c>
      <c r="F46" s="245" t="s">
        <v>341</v>
      </c>
      <c r="G46" t="str">
        <f>A46&amp;";"&amp;B46&amp;";"&amp;C46&amp;";"&amp;D46&amp;";"&amp;E46&amp;";"&amp;F46</f>
        <v>2020-01-17;13:30:11;COM E   100CB03:25:56;D;0,02;Vacation Reglement Transactions</v>
      </c>
    </row>
    <row r="47" spans="1:24" ht="15.6" x14ac:dyDescent="0.3">
      <c r="A47" s="239" t="s">
        <v>503</v>
      </c>
      <c r="B47" s="268" t="s">
        <v>504</v>
      </c>
      <c r="C47" s="107" t="s">
        <v>515</v>
      </c>
      <c r="D47" t="s">
        <v>52</v>
      </c>
      <c r="E47">
        <v>0.02</v>
      </c>
      <c r="F47" s="245" t="s">
        <v>341</v>
      </c>
      <c r="G47" t="str">
        <f>A47&amp;";"&amp;B47&amp;";"&amp;C47&amp;";"&amp;D47&amp;";"&amp;E47&amp;";"&amp;F47</f>
        <v>2020-01-17;13:30:11;COM E   100CB03:25:56;C;0,02;Vacation Reglement Transactions</v>
      </c>
    </row>
    <row r="48" spans="1:24" x14ac:dyDescent="0.3">
      <c r="A48" s="13"/>
    </row>
    <row r="49" spans="1:10" x14ac:dyDescent="0.3">
      <c r="A49" s="241" t="s">
        <v>316</v>
      </c>
    </row>
    <row r="50" spans="1:10" ht="28.8" x14ac:dyDescent="0.3">
      <c r="A50" s="103" t="s">
        <v>317</v>
      </c>
      <c r="B50" s="103" t="s">
        <v>318</v>
      </c>
      <c r="C50" s="103" t="s">
        <v>310</v>
      </c>
      <c r="D50" s="103" t="s">
        <v>311</v>
      </c>
      <c r="E50" s="103" t="s">
        <v>319</v>
      </c>
      <c r="F50" s="103" t="s">
        <v>313</v>
      </c>
      <c r="G50" s="103" t="s">
        <v>12</v>
      </c>
      <c r="H50" s="103" t="s">
        <v>320</v>
      </c>
      <c r="I50" s="103" t="s">
        <v>321</v>
      </c>
      <c r="J50" s="278" t="s">
        <v>489</v>
      </c>
    </row>
    <row r="51" spans="1:10" ht="30.6" x14ac:dyDescent="0.3">
      <c r="A51" s="24" t="s">
        <v>478</v>
      </c>
      <c r="B51" s="24" t="s">
        <v>484</v>
      </c>
      <c r="C51" s="243" t="s">
        <v>503</v>
      </c>
      <c r="D51" s="244" t="str">
        <f>B45</f>
        <v>13:30:11</v>
      </c>
      <c r="E51" s="24" t="str">
        <f>D12</f>
        <v>REM E   100CB08:05:14</v>
      </c>
      <c r="F51" s="24" t="s">
        <v>52</v>
      </c>
      <c r="G51" s="24">
        <v>10</v>
      </c>
      <c r="H51" s="245" t="s">
        <v>341</v>
      </c>
      <c r="I51" s="24"/>
      <c r="J51" t="str">
        <f>A51&amp;";"&amp;B51&amp;";"&amp;C51&amp;";"&amp;D51&amp;";"&amp;E51&amp;";"&amp;F51&amp;";"&amp;G51&amp;";"&amp;H51&amp;";"&amp;I51</f>
        <v>C000999;DC06983215;2020-01-17;13:30:11;REM E   100CB08:05:14;C;10;Vacation Reglement Transactions;</v>
      </c>
    </row>
    <row r="52" spans="1:10" x14ac:dyDescent="0.3">
      <c r="A52" s="28"/>
      <c r="B52" s="24"/>
      <c r="C52" s="24"/>
      <c r="D52" s="24"/>
      <c r="E52" s="24"/>
      <c r="F52" s="24"/>
      <c r="G52" s="24"/>
      <c r="H52" s="24"/>
      <c r="I52" s="24"/>
    </row>
    <row r="53" spans="1:10" ht="15.6" x14ac:dyDescent="0.3">
      <c r="A53" s="245"/>
      <c r="B53" s="24"/>
      <c r="C53" s="24"/>
      <c r="D53" s="24"/>
      <c r="E53" s="24"/>
      <c r="F53" s="24"/>
      <c r="G53" s="24"/>
      <c r="H53" s="24"/>
      <c r="I53" s="24"/>
    </row>
    <row r="54" spans="1:10" ht="15.6" x14ac:dyDescent="0.3">
      <c r="A54" s="245"/>
    </row>
  </sheetData>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10"/>
  <dimension ref="A1:X207"/>
  <sheetViews>
    <sheetView topLeftCell="A16" zoomScale="55" zoomScaleNormal="55" workbookViewId="0">
      <selection activeCell="A58" sqref="A58:A59"/>
    </sheetView>
  </sheetViews>
  <sheetFormatPr baseColWidth="10" defaultRowHeight="14.4" x14ac:dyDescent="0.3"/>
  <cols>
    <col min="1" max="1" width="35" customWidth="1"/>
    <col min="2" max="2" width="28.44140625" customWidth="1"/>
    <col min="3" max="3" width="22.5546875" bestFit="1" customWidth="1"/>
    <col min="4" max="4" width="66.6640625" customWidth="1"/>
    <col min="5" max="5" width="66.6640625" style="101" customWidth="1"/>
    <col min="6" max="6" width="44.5546875" customWidth="1"/>
    <col min="7" max="7" width="19.5546875" style="24" bestFit="1" customWidth="1"/>
    <col min="8" max="8" width="23.6640625" style="24" customWidth="1"/>
    <col min="9" max="10" width="66.6640625" customWidth="1"/>
    <col min="12" max="13" width="66.6640625" customWidth="1"/>
  </cols>
  <sheetData>
    <row r="1" spans="1:19" ht="51.75" customHeight="1" x14ac:dyDescent="0.3">
      <c r="A1" s="189"/>
      <c r="C1" s="101"/>
      <c r="D1" s="169"/>
      <c r="E1" s="169"/>
      <c r="F1" s="146"/>
      <c r="G1" s="426"/>
      <c r="H1" s="426"/>
      <c r="I1" s="169" t="s">
        <v>343</v>
      </c>
      <c r="J1" s="169" t="s">
        <v>343</v>
      </c>
      <c r="L1" s="169" t="s">
        <v>343</v>
      </c>
      <c r="M1" s="169" t="s">
        <v>343</v>
      </c>
    </row>
    <row r="2" spans="1:19" x14ac:dyDescent="0.3">
      <c r="A2" s="156"/>
      <c r="C2" s="101"/>
      <c r="D2" s="153"/>
      <c r="E2" s="152"/>
    </row>
    <row r="3" spans="1:19" ht="14.25" customHeight="1" x14ac:dyDescent="0.3">
      <c r="A3" s="156"/>
      <c r="C3" s="101"/>
      <c r="D3" s="128"/>
      <c r="E3" s="127"/>
    </row>
    <row r="4" spans="1:19" ht="14.25" customHeight="1" x14ac:dyDescent="0.3">
      <c r="A4" s="156"/>
      <c r="C4" s="24"/>
      <c r="D4" s="129"/>
      <c r="E4" s="129"/>
    </row>
    <row r="5" spans="1:19" ht="409.5" customHeight="1" x14ac:dyDescent="0.3">
      <c r="A5" s="156"/>
      <c r="B5" s="96"/>
      <c r="C5" s="172"/>
      <c r="D5" s="132"/>
      <c r="E5" s="173"/>
      <c r="F5" s="94"/>
      <c r="G5" s="132"/>
      <c r="I5" s="175" t="s">
        <v>347</v>
      </c>
      <c r="J5" s="175" t="s">
        <v>347</v>
      </c>
      <c r="L5" s="175" t="s">
        <v>347</v>
      </c>
      <c r="M5" s="175" t="s">
        <v>347</v>
      </c>
    </row>
    <row r="6" spans="1:19" x14ac:dyDescent="0.3">
      <c r="A6" s="156"/>
      <c r="D6" s="148" t="s">
        <v>212</v>
      </c>
      <c r="E6" s="148" t="s">
        <v>212</v>
      </c>
      <c r="G6" s="427"/>
      <c r="H6" s="427"/>
      <c r="I6" s="148" t="s">
        <v>212</v>
      </c>
      <c r="J6" s="148" t="s">
        <v>212</v>
      </c>
      <c r="L6" s="148" t="s">
        <v>212</v>
      </c>
      <c r="M6" s="148" t="s">
        <v>212</v>
      </c>
    </row>
    <row r="7" spans="1:19" x14ac:dyDescent="0.3">
      <c r="A7" s="103" t="s">
        <v>182</v>
      </c>
      <c r="B7" s="104"/>
      <c r="C7" s="105">
        <v>3</v>
      </c>
      <c r="D7" s="171" t="s">
        <v>67</v>
      </c>
      <c r="E7" s="171" t="s">
        <v>67</v>
      </c>
      <c r="G7" s="11"/>
      <c r="H7" s="11"/>
      <c r="I7" s="119" t="s">
        <v>131</v>
      </c>
      <c r="J7" s="119" t="s">
        <v>131</v>
      </c>
      <c r="L7" s="271" t="s">
        <v>132</v>
      </c>
      <c r="M7" s="271" t="s">
        <v>132</v>
      </c>
      <c r="O7" t="s">
        <v>131</v>
      </c>
      <c r="P7" t="s">
        <v>131</v>
      </c>
      <c r="R7" t="s">
        <v>132</v>
      </c>
      <c r="S7" t="s">
        <v>132</v>
      </c>
    </row>
    <row r="8" spans="1:19" ht="28.8" x14ac:dyDescent="0.3">
      <c r="A8" s="103" t="s">
        <v>183</v>
      </c>
      <c r="B8" s="104" t="s">
        <v>89</v>
      </c>
      <c r="C8" s="105">
        <v>8</v>
      </c>
      <c r="D8" s="108" t="s">
        <v>498</v>
      </c>
      <c r="E8" s="108" t="s">
        <v>498</v>
      </c>
      <c r="G8" s="28"/>
      <c r="H8" s="28"/>
      <c r="I8" s="108" t="s">
        <v>498</v>
      </c>
      <c r="J8" s="108" t="s">
        <v>498</v>
      </c>
      <c r="K8" s="263"/>
      <c r="L8" s="108" t="s">
        <v>498</v>
      </c>
      <c r="M8" s="108" t="s">
        <v>498</v>
      </c>
      <c r="O8" t="s">
        <v>498</v>
      </c>
      <c r="P8" t="s">
        <v>498</v>
      </c>
      <c r="R8" t="s">
        <v>498</v>
      </c>
      <c r="S8" t="s">
        <v>498</v>
      </c>
    </row>
    <row r="9" spans="1:19" x14ac:dyDescent="0.3">
      <c r="A9" s="103" t="s">
        <v>184</v>
      </c>
      <c r="B9" s="104"/>
      <c r="C9" s="105">
        <v>2</v>
      </c>
      <c r="D9" s="119" t="s">
        <v>50</v>
      </c>
      <c r="E9" s="119" t="s">
        <v>50</v>
      </c>
      <c r="G9" s="6"/>
      <c r="H9" s="6"/>
      <c r="I9" s="119" t="s">
        <v>50</v>
      </c>
      <c r="J9" s="119" t="s">
        <v>50</v>
      </c>
      <c r="L9" s="271" t="s">
        <v>50</v>
      </c>
      <c r="M9" s="271" t="s">
        <v>50</v>
      </c>
      <c r="O9" t="s">
        <v>50</v>
      </c>
      <c r="P9" t="s">
        <v>50</v>
      </c>
      <c r="R9" t="s">
        <v>50</v>
      </c>
      <c r="S9" t="s">
        <v>50</v>
      </c>
    </row>
    <row r="10" spans="1:19" x14ac:dyDescent="0.3">
      <c r="A10" s="103" t="s">
        <v>185</v>
      </c>
      <c r="B10" s="104" t="s">
        <v>49</v>
      </c>
      <c r="C10" s="105">
        <v>17</v>
      </c>
      <c r="D10" s="119">
        <v>467190000</v>
      </c>
      <c r="E10" s="120">
        <v>708290000</v>
      </c>
      <c r="G10" s="6"/>
      <c r="H10" s="6"/>
      <c r="I10" s="120">
        <v>512300000</v>
      </c>
      <c r="J10" s="120">
        <v>580310000</v>
      </c>
      <c r="L10" s="275">
        <v>580310000</v>
      </c>
      <c r="M10" s="275">
        <v>512391000</v>
      </c>
      <c r="O10">
        <v>512300000</v>
      </c>
      <c r="P10">
        <v>580310000</v>
      </c>
      <c r="R10">
        <v>580310000</v>
      </c>
      <c r="S10">
        <v>512391000</v>
      </c>
    </row>
    <row r="11" spans="1:19" ht="28.8" x14ac:dyDescent="0.3">
      <c r="A11" s="103" t="s">
        <v>186</v>
      </c>
      <c r="B11" s="104" t="s">
        <v>46</v>
      </c>
      <c r="C11" s="105">
        <v>1</v>
      </c>
      <c r="D11" s="122" t="s">
        <v>86</v>
      </c>
      <c r="E11" s="118" t="s">
        <v>51</v>
      </c>
      <c r="G11" s="11"/>
      <c r="H11" s="6"/>
      <c r="I11" s="118"/>
      <c r="J11" s="118"/>
      <c r="L11" s="272"/>
      <c r="M11" s="272"/>
    </row>
    <row r="12" spans="1:19" x14ac:dyDescent="0.3">
      <c r="A12" s="103" t="s">
        <v>187</v>
      </c>
      <c r="B12" s="117"/>
      <c r="C12" s="105">
        <v>17</v>
      </c>
      <c r="D12" s="3" t="s">
        <v>518</v>
      </c>
      <c r="E12" s="118" t="s">
        <v>500</v>
      </c>
      <c r="G12" s="6"/>
      <c r="H12" s="6"/>
      <c r="I12" s="118"/>
      <c r="J12" s="118"/>
      <c r="L12" s="272"/>
      <c r="M12" s="272"/>
    </row>
    <row r="13" spans="1:19" ht="54" customHeight="1" x14ac:dyDescent="0.3">
      <c r="A13" s="103" t="s">
        <v>188</v>
      </c>
      <c r="B13" s="117"/>
      <c r="C13" s="105">
        <v>35</v>
      </c>
      <c r="D13" s="106" t="s">
        <v>497</v>
      </c>
      <c r="E13" s="106" t="s">
        <v>497</v>
      </c>
      <c r="G13" s="11"/>
      <c r="H13" s="11"/>
      <c r="I13" s="112" t="s">
        <v>497</v>
      </c>
      <c r="J13" s="112" t="s">
        <v>497</v>
      </c>
      <c r="L13" s="260" t="s">
        <v>497</v>
      </c>
      <c r="M13" s="260" t="s">
        <v>497</v>
      </c>
      <c r="O13" t="s">
        <v>497</v>
      </c>
      <c r="P13" t="s">
        <v>497</v>
      </c>
      <c r="R13" t="s">
        <v>497</v>
      </c>
      <c r="S13" t="s">
        <v>497</v>
      </c>
    </row>
    <row r="14" spans="1:19" ht="102" customHeight="1" x14ac:dyDescent="0.3">
      <c r="A14" s="103" t="s">
        <v>189</v>
      </c>
      <c r="B14" s="104" t="s">
        <v>117</v>
      </c>
      <c r="C14" s="105">
        <v>35</v>
      </c>
      <c r="D14" s="112" t="s">
        <v>501</v>
      </c>
      <c r="E14" s="112" t="s">
        <v>501</v>
      </c>
      <c r="I14" s="112" t="s">
        <v>501</v>
      </c>
      <c r="J14" s="112" t="s">
        <v>501</v>
      </c>
      <c r="L14" s="260" t="s">
        <v>501</v>
      </c>
      <c r="M14" s="260" t="s">
        <v>501</v>
      </c>
      <c r="O14" t="s">
        <v>501</v>
      </c>
      <c r="P14" t="s">
        <v>501</v>
      </c>
      <c r="R14" t="s">
        <v>501</v>
      </c>
      <c r="S14" t="s">
        <v>501</v>
      </c>
    </row>
    <row r="15" spans="1:19" x14ac:dyDescent="0.3">
      <c r="A15" s="103" t="s">
        <v>190</v>
      </c>
      <c r="B15" s="104" t="s">
        <v>47</v>
      </c>
      <c r="C15" s="105">
        <v>3</v>
      </c>
      <c r="D15" s="118"/>
      <c r="E15" s="118"/>
      <c r="I15" s="118" t="s">
        <v>517</v>
      </c>
      <c r="J15" s="118"/>
      <c r="L15" s="272"/>
      <c r="M15" s="272" t="s">
        <v>517</v>
      </c>
    </row>
    <row r="16" spans="1:19" x14ac:dyDescent="0.3">
      <c r="A16" s="103" t="s">
        <v>191</v>
      </c>
      <c r="B16" s="104" t="s">
        <v>48</v>
      </c>
      <c r="C16" s="105">
        <v>8</v>
      </c>
      <c r="D16" s="118"/>
      <c r="E16" s="118"/>
      <c r="I16" s="118"/>
      <c r="J16" s="118"/>
      <c r="L16" s="272"/>
      <c r="M16" s="272"/>
    </row>
    <row r="17" spans="1:19" ht="66.75" customHeight="1" x14ac:dyDescent="0.3">
      <c r="A17" s="103" t="s">
        <v>192</v>
      </c>
      <c r="B17" s="117"/>
      <c r="C17" s="105">
        <v>1</v>
      </c>
      <c r="D17" s="150" t="s">
        <v>63</v>
      </c>
      <c r="E17" s="150" t="s">
        <v>52</v>
      </c>
      <c r="G17" s="11"/>
      <c r="H17" s="11"/>
      <c r="I17" s="150" t="s">
        <v>63</v>
      </c>
      <c r="J17" s="150" t="s">
        <v>52</v>
      </c>
      <c r="L17" s="273" t="s">
        <v>63</v>
      </c>
      <c r="M17" s="273" t="s">
        <v>52</v>
      </c>
      <c r="O17" t="s">
        <v>63</v>
      </c>
      <c r="P17" t="s">
        <v>52</v>
      </c>
      <c r="R17" t="s">
        <v>63</v>
      </c>
      <c r="S17" t="s">
        <v>52</v>
      </c>
    </row>
    <row r="18" spans="1:19" ht="78" customHeight="1" x14ac:dyDescent="0.3">
      <c r="A18" s="103" t="s">
        <v>193</v>
      </c>
      <c r="B18" s="113" t="s">
        <v>103</v>
      </c>
      <c r="C18" s="105">
        <v>20</v>
      </c>
      <c r="D18" s="115" t="s">
        <v>502</v>
      </c>
      <c r="E18" s="115" t="s">
        <v>502</v>
      </c>
      <c r="G18" s="137"/>
      <c r="H18" s="137"/>
      <c r="I18" s="176" t="s">
        <v>502</v>
      </c>
      <c r="J18" s="176" t="s">
        <v>502</v>
      </c>
      <c r="K18" s="261"/>
      <c r="L18" s="176" t="s">
        <v>502</v>
      </c>
      <c r="M18" s="176" t="s">
        <v>502</v>
      </c>
      <c r="O18" t="s">
        <v>502</v>
      </c>
      <c r="P18" t="s">
        <v>502</v>
      </c>
      <c r="R18" t="s">
        <v>502</v>
      </c>
      <c r="S18" t="s">
        <v>502</v>
      </c>
    </row>
    <row r="19" spans="1:19" x14ac:dyDescent="0.3">
      <c r="A19" s="103" t="s">
        <v>194</v>
      </c>
      <c r="B19" s="117"/>
      <c r="C19" s="105">
        <v>1</v>
      </c>
      <c r="D19" s="121" t="s">
        <v>53</v>
      </c>
      <c r="E19" s="121" t="s">
        <v>53</v>
      </c>
      <c r="G19" s="35"/>
      <c r="H19" s="35"/>
      <c r="I19" s="121" t="s">
        <v>53</v>
      </c>
      <c r="J19" s="121" t="s">
        <v>53</v>
      </c>
      <c r="L19" s="274" t="s">
        <v>53</v>
      </c>
      <c r="M19" s="274" t="s">
        <v>53</v>
      </c>
      <c r="O19" t="s">
        <v>53</v>
      </c>
      <c r="P19" t="s">
        <v>53</v>
      </c>
      <c r="R19" t="s">
        <v>53</v>
      </c>
      <c r="S19" t="s">
        <v>53</v>
      </c>
    </row>
    <row r="20" spans="1:19" ht="62.25" customHeight="1" x14ac:dyDescent="0.3">
      <c r="A20" s="103" t="s">
        <v>195</v>
      </c>
      <c r="B20" s="104" t="s">
        <v>104</v>
      </c>
      <c r="C20" s="105">
        <v>8</v>
      </c>
      <c r="D20" s="112">
        <v>17012002</v>
      </c>
      <c r="E20" s="112">
        <v>17012002</v>
      </c>
      <c r="G20" s="138"/>
      <c r="H20" s="138"/>
      <c r="I20" s="112">
        <v>17012003</v>
      </c>
      <c r="J20" s="112">
        <v>17012003</v>
      </c>
      <c r="L20" s="260">
        <v>17012004</v>
      </c>
      <c r="M20" s="260">
        <v>17012004</v>
      </c>
      <c r="O20">
        <v>17012003</v>
      </c>
      <c r="P20">
        <v>17012003</v>
      </c>
      <c r="R20">
        <v>17012004</v>
      </c>
      <c r="S20">
        <v>17012004</v>
      </c>
    </row>
    <row r="21" spans="1:19" x14ac:dyDescent="0.3">
      <c r="A21" s="103" t="s">
        <v>196</v>
      </c>
      <c r="B21" s="117"/>
      <c r="C21" s="105">
        <v>3</v>
      </c>
      <c r="D21" s="122" t="s">
        <v>54</v>
      </c>
      <c r="E21" s="118" t="s">
        <v>54</v>
      </c>
      <c r="I21" s="118" t="s">
        <v>54</v>
      </c>
      <c r="J21" s="118" t="s">
        <v>54</v>
      </c>
      <c r="L21" s="272" t="s">
        <v>54</v>
      </c>
      <c r="M21" s="272" t="s">
        <v>54</v>
      </c>
      <c r="O21" t="s">
        <v>54</v>
      </c>
      <c r="P21" t="s">
        <v>54</v>
      </c>
      <c r="R21" t="s">
        <v>54</v>
      </c>
      <c r="S21" t="s">
        <v>54</v>
      </c>
    </row>
    <row r="22" spans="1:19" x14ac:dyDescent="0.3">
      <c r="A22" s="103" t="s">
        <v>197</v>
      </c>
      <c r="B22" s="117"/>
      <c r="C22" s="105">
        <v>10</v>
      </c>
      <c r="D22" s="118"/>
      <c r="E22" s="118"/>
      <c r="I22" s="118"/>
      <c r="J22" s="118"/>
      <c r="L22" s="272"/>
      <c r="M22" s="272"/>
    </row>
    <row r="23" spans="1:19" x14ac:dyDescent="0.3">
      <c r="A23" s="103" t="s">
        <v>198</v>
      </c>
      <c r="B23" s="117"/>
      <c r="C23" s="105">
        <v>3</v>
      </c>
      <c r="D23" s="122" t="s">
        <v>55</v>
      </c>
      <c r="E23" s="122" t="s">
        <v>55</v>
      </c>
      <c r="I23" s="122" t="s">
        <v>55</v>
      </c>
      <c r="J23" s="122" t="s">
        <v>55</v>
      </c>
      <c r="L23" s="123" t="s">
        <v>55</v>
      </c>
      <c r="M23" s="123" t="s">
        <v>55</v>
      </c>
      <c r="O23" t="s">
        <v>55</v>
      </c>
      <c r="P23" t="s">
        <v>55</v>
      </c>
      <c r="R23" t="s">
        <v>55</v>
      </c>
      <c r="S23" t="s">
        <v>55</v>
      </c>
    </row>
    <row r="24" spans="1:19" x14ac:dyDescent="0.3">
      <c r="A24" s="103" t="s">
        <v>199</v>
      </c>
      <c r="B24" s="104" t="s">
        <v>48</v>
      </c>
      <c r="C24" s="105">
        <v>40</v>
      </c>
      <c r="D24" s="118"/>
      <c r="E24" s="118"/>
      <c r="G24" s="28"/>
      <c r="H24" s="28"/>
      <c r="I24" s="118"/>
      <c r="J24" s="118"/>
      <c r="L24" s="272"/>
      <c r="M24" s="272"/>
    </row>
    <row r="25" spans="1:19" x14ac:dyDescent="0.3">
      <c r="A25" s="103" t="s">
        <v>200</v>
      </c>
      <c r="B25" s="117"/>
      <c r="C25" s="105">
        <v>3</v>
      </c>
      <c r="D25" s="123" t="s">
        <v>64</v>
      </c>
      <c r="E25" s="123" t="s">
        <v>64</v>
      </c>
      <c r="G25" s="28"/>
      <c r="H25" s="28"/>
      <c r="I25" s="123" t="s">
        <v>64</v>
      </c>
      <c r="J25" s="123" t="s">
        <v>64</v>
      </c>
      <c r="L25" s="123" t="s">
        <v>64</v>
      </c>
      <c r="M25" s="123" t="s">
        <v>64</v>
      </c>
      <c r="O25" t="s">
        <v>64</v>
      </c>
      <c r="P25" t="s">
        <v>64</v>
      </c>
      <c r="R25" t="s">
        <v>64</v>
      </c>
      <c r="S25" t="s">
        <v>64</v>
      </c>
    </row>
    <row r="26" spans="1:19" x14ac:dyDescent="0.3">
      <c r="A26" s="103" t="s">
        <v>201</v>
      </c>
      <c r="B26" s="117"/>
      <c r="C26" s="105">
        <v>2</v>
      </c>
      <c r="D26" s="119" t="s">
        <v>499</v>
      </c>
      <c r="E26" s="118" t="s">
        <v>499</v>
      </c>
      <c r="G26" s="6"/>
      <c r="H26" s="6"/>
      <c r="I26" s="118" t="s">
        <v>499</v>
      </c>
      <c r="J26" s="118" t="s">
        <v>499</v>
      </c>
      <c r="K26" s="262"/>
      <c r="L26" s="272" t="s">
        <v>499</v>
      </c>
      <c r="M26" s="272" t="s">
        <v>499</v>
      </c>
      <c r="O26" t="s">
        <v>499</v>
      </c>
      <c r="P26" t="s">
        <v>499</v>
      </c>
      <c r="R26" t="s">
        <v>499</v>
      </c>
      <c r="S26" t="s">
        <v>499</v>
      </c>
    </row>
    <row r="27" spans="1:19" x14ac:dyDescent="0.3">
      <c r="A27" s="103" t="s">
        <v>202</v>
      </c>
      <c r="B27" s="117"/>
      <c r="C27" s="105">
        <v>2</v>
      </c>
      <c r="D27" s="118"/>
      <c r="E27" s="118"/>
      <c r="I27" s="118"/>
      <c r="J27" s="118"/>
      <c r="L27" s="272"/>
      <c r="M27" s="272"/>
    </row>
    <row r="28" spans="1:19" x14ac:dyDescent="0.3">
      <c r="A28" s="103" t="s">
        <v>197</v>
      </c>
      <c r="B28" s="117"/>
      <c r="C28" s="105">
        <v>35</v>
      </c>
      <c r="D28" s="118"/>
      <c r="E28" s="118"/>
      <c r="I28" s="118"/>
      <c r="J28" s="118"/>
      <c r="L28" s="272"/>
      <c r="M28" s="272"/>
    </row>
    <row r="29" spans="1:19" x14ac:dyDescent="0.3">
      <c r="D29" s="24"/>
      <c r="E29" s="24"/>
    </row>
    <row r="30" spans="1:19" ht="23.4" x14ac:dyDescent="0.45">
      <c r="D30" s="161" t="s">
        <v>314</v>
      </c>
      <c r="E30" s="161"/>
      <c r="I30" s="161" t="s">
        <v>314</v>
      </c>
      <c r="M30" s="161" t="s">
        <v>314</v>
      </c>
    </row>
    <row r="31" spans="1:19" ht="23.4" x14ac:dyDescent="0.45">
      <c r="C31" s="161" t="s">
        <v>221</v>
      </c>
      <c r="D31" s="161" t="s">
        <v>53</v>
      </c>
      <c r="E31" s="161">
        <v>1</v>
      </c>
      <c r="I31" s="161">
        <v>1</v>
      </c>
      <c r="M31" s="161">
        <v>1</v>
      </c>
    </row>
    <row r="32" spans="1:19" ht="66" customHeight="1" x14ac:dyDescent="0.3">
      <c r="C32" t="s">
        <v>310</v>
      </c>
      <c r="D32" s="260" t="s">
        <v>503</v>
      </c>
      <c r="E32" s="260" t="s">
        <v>503</v>
      </c>
      <c r="F32" t="s">
        <v>503</v>
      </c>
      <c r="I32" s="260" t="str">
        <f>E32</f>
        <v>2020-01-17</v>
      </c>
      <c r="J32" t="s">
        <v>503</v>
      </c>
      <c r="L32" t="s">
        <v>503</v>
      </c>
      <c r="M32" s="260" t="str">
        <f>E32</f>
        <v>2020-01-17</v>
      </c>
    </row>
    <row r="33" spans="3:13" ht="73.5" customHeight="1" x14ac:dyDescent="0.3">
      <c r="C33" t="s">
        <v>311</v>
      </c>
      <c r="D33" s="266" t="str">
        <f>"13:30:11"</f>
        <v>13:30:11</v>
      </c>
      <c r="E33" s="98" t="str">
        <f>D33</f>
        <v>13:30:11</v>
      </c>
      <c r="F33" t="s">
        <v>504</v>
      </c>
      <c r="I33" s="260" t="str">
        <f>E33</f>
        <v>13:30:11</v>
      </c>
      <c r="J33" t="s">
        <v>504</v>
      </c>
      <c r="L33" t="s">
        <v>504</v>
      </c>
      <c r="M33" s="260" t="str">
        <f>E33</f>
        <v>13:30:11</v>
      </c>
    </row>
    <row r="34" spans="3:13" ht="105.75" customHeight="1" x14ac:dyDescent="0.3">
      <c r="C34" t="s">
        <v>312</v>
      </c>
      <c r="D34" s="265" t="str">
        <f>D14</f>
        <v>COMCO      CB13:30:11</v>
      </c>
      <c r="E34" s="265" t="str">
        <f>D34</f>
        <v>COMCO      CB13:30:11</v>
      </c>
      <c r="F34" t="s">
        <v>501</v>
      </c>
      <c r="I34" s="260" t="str">
        <f>E34</f>
        <v>COMCO      CB13:30:11</v>
      </c>
      <c r="J34" t="s">
        <v>501</v>
      </c>
      <c r="L34" t="s">
        <v>501</v>
      </c>
      <c r="M34" s="112" t="str">
        <f>E34</f>
        <v>COMCO      CB13:30:11</v>
      </c>
    </row>
    <row r="35" spans="3:13" x14ac:dyDescent="0.3">
      <c r="C35" t="s">
        <v>313</v>
      </c>
      <c r="D35" s="28" t="s">
        <v>63</v>
      </c>
      <c r="E35" s="28" t="s">
        <v>52</v>
      </c>
      <c r="F35" t="s">
        <v>52</v>
      </c>
      <c r="I35" s="24" t="s">
        <v>63</v>
      </c>
      <c r="J35" t="s">
        <v>63</v>
      </c>
      <c r="L35" t="s">
        <v>52</v>
      </c>
      <c r="M35" s="24" t="s">
        <v>52</v>
      </c>
    </row>
    <row r="36" spans="3:13" x14ac:dyDescent="0.3">
      <c r="C36" t="s">
        <v>12</v>
      </c>
      <c r="D36" s="115" t="s">
        <v>502</v>
      </c>
      <c r="E36" s="115" t="s">
        <v>502</v>
      </c>
      <c r="F36" t="s">
        <v>502</v>
      </c>
      <c r="I36" s="176" t="str">
        <f>E36</f>
        <v>0,04</v>
      </c>
      <c r="J36" s="177" t="s">
        <v>502</v>
      </c>
      <c r="K36" s="177"/>
      <c r="L36" s="177" t="s">
        <v>502</v>
      </c>
      <c r="M36" s="176" t="str">
        <f>E36</f>
        <v>0,04</v>
      </c>
    </row>
    <row r="37" spans="3:13" x14ac:dyDescent="0.3">
      <c r="C37" t="s">
        <v>315</v>
      </c>
      <c r="D37" s="107" t="s">
        <v>341</v>
      </c>
      <c r="E37" s="107" t="s">
        <v>341</v>
      </c>
      <c r="F37" t="s">
        <v>341</v>
      </c>
      <c r="I37" s="264" t="str">
        <f>E37</f>
        <v>Vacation Reglement Transactions</v>
      </c>
      <c r="J37" s="177" t="s">
        <v>341</v>
      </c>
      <c r="K37" s="177"/>
      <c r="L37" s="177" t="s">
        <v>341</v>
      </c>
      <c r="M37" s="264" t="str">
        <f>E37</f>
        <v>Vacation Reglement Transactions</v>
      </c>
    </row>
    <row r="38" spans="3:13" x14ac:dyDescent="0.3">
      <c r="D38" s="24"/>
      <c r="E38" s="24"/>
    </row>
    <row r="39" spans="3:13" x14ac:dyDescent="0.3">
      <c r="D39" s="24"/>
      <c r="E39" s="24"/>
    </row>
    <row r="40" spans="3:13" x14ac:dyDescent="0.3">
      <c r="D40" s="24"/>
      <c r="E40" s="24"/>
    </row>
    <row r="41" spans="3:13" ht="23.4" x14ac:dyDescent="0.45">
      <c r="D41" s="161" t="s">
        <v>316</v>
      </c>
      <c r="E41" s="162"/>
    </row>
    <row r="42" spans="3:13" x14ac:dyDescent="0.3">
      <c r="C42" t="s">
        <v>317</v>
      </c>
      <c r="D42" s="149" t="str">
        <f>D12</f>
        <v>C0009999</v>
      </c>
      <c r="E42" s="6" t="s">
        <v>478</v>
      </c>
    </row>
    <row r="43" spans="3:13" x14ac:dyDescent="0.3">
      <c r="C43" t="s">
        <v>318</v>
      </c>
      <c r="D43" s="24" t="s">
        <v>484</v>
      </c>
      <c r="E43" s="6" t="s">
        <v>484</v>
      </c>
    </row>
    <row r="44" spans="3:13" ht="48.75" customHeight="1" x14ac:dyDescent="0.3">
      <c r="C44" t="s">
        <v>310</v>
      </c>
      <c r="D44" s="260" t="s">
        <v>503</v>
      </c>
      <c r="E44" s="100" t="s">
        <v>503</v>
      </c>
    </row>
    <row r="45" spans="3:13" ht="54" customHeight="1" x14ac:dyDescent="0.3">
      <c r="C45" t="s">
        <v>311</v>
      </c>
      <c r="D45" s="98" t="str">
        <f>D33</f>
        <v>13:30:11</v>
      </c>
      <c r="E45" s="190" t="s">
        <v>504</v>
      </c>
    </row>
    <row r="46" spans="3:13" ht="85.5" customHeight="1" x14ac:dyDescent="0.3">
      <c r="C46" t="s">
        <v>319</v>
      </c>
      <c r="D46" s="112" t="str">
        <f>D34</f>
        <v>COMCO      CB13:30:11</v>
      </c>
      <c r="E46" s="100" t="s">
        <v>501</v>
      </c>
    </row>
    <row r="47" spans="3:13" x14ac:dyDescent="0.3">
      <c r="C47" t="s">
        <v>313</v>
      </c>
      <c r="D47" s="24" t="s">
        <v>63</v>
      </c>
      <c r="E47" s="6" t="s">
        <v>63</v>
      </c>
    </row>
    <row r="48" spans="3:13" x14ac:dyDescent="0.3">
      <c r="C48" t="s">
        <v>12</v>
      </c>
      <c r="D48" s="115" t="str">
        <f>D36</f>
        <v>0,04</v>
      </c>
      <c r="E48" s="151" t="s">
        <v>502</v>
      </c>
    </row>
    <row r="49" spans="1:24" x14ac:dyDescent="0.3">
      <c r="C49" t="s">
        <v>320</v>
      </c>
      <c r="D49" s="111" t="s">
        <v>341</v>
      </c>
      <c r="E49" s="6" t="s">
        <v>341</v>
      </c>
    </row>
    <row r="50" spans="1:24" x14ac:dyDescent="0.3">
      <c r="C50" t="s">
        <v>321</v>
      </c>
      <c r="D50" s="149" t="s">
        <v>329</v>
      </c>
      <c r="E50" s="6" t="s">
        <v>329</v>
      </c>
    </row>
    <row r="51" spans="1:24" x14ac:dyDescent="0.3">
      <c r="D51" s="24"/>
      <c r="E51" s="24"/>
    </row>
    <row r="52" spans="1:24" x14ac:dyDescent="0.3">
      <c r="D52" s="24"/>
      <c r="E52" s="24"/>
    </row>
    <row r="53" spans="1:24" x14ac:dyDescent="0.3">
      <c r="A53" s="242" t="s">
        <v>481</v>
      </c>
      <c r="E53"/>
      <c r="G53"/>
      <c r="H53"/>
    </row>
    <row r="54" spans="1:24" ht="28.8" x14ac:dyDescent="0.3">
      <c r="A54" s="103" t="s">
        <v>182</v>
      </c>
      <c r="B54" s="103" t="s">
        <v>183</v>
      </c>
      <c r="C54" s="103" t="s">
        <v>184</v>
      </c>
      <c r="D54" s="103" t="s">
        <v>185</v>
      </c>
      <c r="E54" s="103" t="s">
        <v>186</v>
      </c>
      <c r="F54" s="103" t="s">
        <v>466</v>
      </c>
      <c r="G54" s="103" t="s">
        <v>188</v>
      </c>
      <c r="H54" s="103" t="s">
        <v>189</v>
      </c>
      <c r="I54" s="103" t="s">
        <v>190</v>
      </c>
      <c r="J54" s="103" t="s">
        <v>191</v>
      </c>
      <c r="K54" s="103" t="s">
        <v>192</v>
      </c>
      <c r="L54" s="103" t="s">
        <v>193</v>
      </c>
      <c r="M54" s="103" t="s">
        <v>194</v>
      </c>
      <c r="N54" s="103" t="s">
        <v>195</v>
      </c>
      <c r="O54" s="103" t="s">
        <v>196</v>
      </c>
      <c r="P54" s="103" t="s">
        <v>197</v>
      </c>
      <c r="Q54" s="103" t="s">
        <v>198</v>
      </c>
      <c r="R54" s="103" t="s">
        <v>199</v>
      </c>
      <c r="S54" s="103" t="s">
        <v>200</v>
      </c>
      <c r="T54" s="103" t="s">
        <v>201</v>
      </c>
      <c r="U54" s="103" t="s">
        <v>202</v>
      </c>
      <c r="V54" s="103" t="s">
        <v>197</v>
      </c>
      <c r="W54" s="259" t="s">
        <v>486</v>
      </c>
      <c r="X54" s="259" t="s">
        <v>487</v>
      </c>
    </row>
    <row r="55" spans="1:24" x14ac:dyDescent="0.3">
      <c r="A55" s="103">
        <v>1</v>
      </c>
      <c r="B55" s="103">
        <f>A55+A56</f>
        <v>4</v>
      </c>
      <c r="C55" s="103">
        <f>B55+B56</f>
        <v>12</v>
      </c>
      <c r="D55" s="103">
        <f t="shared" ref="D55:V55" si="0">C55+C56</f>
        <v>14</v>
      </c>
      <c r="E55" s="103">
        <f t="shared" si="0"/>
        <v>31</v>
      </c>
      <c r="F55" s="103">
        <f t="shared" si="0"/>
        <v>32</v>
      </c>
      <c r="G55" s="103">
        <f t="shared" si="0"/>
        <v>49</v>
      </c>
      <c r="H55" s="103">
        <f t="shared" si="0"/>
        <v>84</v>
      </c>
      <c r="I55" s="103">
        <f t="shared" si="0"/>
        <v>119</v>
      </c>
      <c r="J55" s="103">
        <f t="shared" si="0"/>
        <v>122</v>
      </c>
      <c r="K55" s="103">
        <f t="shared" si="0"/>
        <v>130</v>
      </c>
      <c r="L55" s="103">
        <f t="shared" si="0"/>
        <v>131</v>
      </c>
      <c r="M55" s="103">
        <f t="shared" si="0"/>
        <v>151</v>
      </c>
      <c r="N55" s="103">
        <f t="shared" si="0"/>
        <v>152</v>
      </c>
      <c r="O55" s="103">
        <f t="shared" si="0"/>
        <v>160</v>
      </c>
      <c r="P55" s="103">
        <f t="shared" si="0"/>
        <v>163</v>
      </c>
      <c r="Q55" s="103">
        <f t="shared" si="0"/>
        <v>173</v>
      </c>
      <c r="R55" s="103">
        <f t="shared" si="0"/>
        <v>176</v>
      </c>
      <c r="S55" s="103">
        <f t="shared" si="0"/>
        <v>216</v>
      </c>
      <c r="T55" s="103">
        <f t="shared" si="0"/>
        <v>219</v>
      </c>
      <c r="U55" s="103">
        <f t="shared" si="0"/>
        <v>221</v>
      </c>
      <c r="V55" s="103">
        <f t="shared" si="0"/>
        <v>223</v>
      </c>
      <c r="W55" s="259"/>
      <c r="X55" s="259"/>
    </row>
    <row r="56" spans="1:24" x14ac:dyDescent="0.3">
      <c r="A56" s="105">
        <v>3</v>
      </c>
      <c r="B56" s="105">
        <v>8</v>
      </c>
      <c r="C56" s="105">
        <v>2</v>
      </c>
      <c r="D56" s="105">
        <v>17</v>
      </c>
      <c r="E56" s="105">
        <v>1</v>
      </c>
      <c r="F56" s="105">
        <v>17</v>
      </c>
      <c r="G56" s="105">
        <v>35</v>
      </c>
      <c r="H56" s="105">
        <v>35</v>
      </c>
      <c r="I56" s="105">
        <v>3</v>
      </c>
      <c r="J56" s="105">
        <v>8</v>
      </c>
      <c r="K56" s="105">
        <v>1</v>
      </c>
      <c r="L56" s="105">
        <v>20</v>
      </c>
      <c r="M56" s="105">
        <v>1</v>
      </c>
      <c r="N56" s="105">
        <v>8</v>
      </c>
      <c r="O56" s="105">
        <v>3</v>
      </c>
      <c r="P56" s="105">
        <v>10</v>
      </c>
      <c r="Q56" s="105">
        <v>3</v>
      </c>
      <c r="R56" s="105">
        <v>40</v>
      </c>
      <c r="S56" s="105">
        <v>3</v>
      </c>
      <c r="T56" s="105">
        <v>2</v>
      </c>
      <c r="U56" s="105">
        <v>2</v>
      </c>
      <c r="V56" s="105">
        <v>35</v>
      </c>
      <c r="W56" s="259"/>
      <c r="X56" s="259"/>
    </row>
    <row r="57" spans="1:24" x14ac:dyDescent="0.3">
      <c r="E57"/>
      <c r="G57"/>
      <c r="H57"/>
      <c r="W57" s="247" t="s">
        <v>127</v>
      </c>
    </row>
    <row r="58" spans="1:24" x14ac:dyDescent="0.3">
      <c r="A58" s="171" t="s">
        <v>67</v>
      </c>
      <c r="B58" s="108" t="s">
        <v>498</v>
      </c>
      <c r="C58" s="119" t="s">
        <v>50</v>
      </c>
      <c r="D58" s="119">
        <v>467190000</v>
      </c>
      <c r="E58" s="122" t="s">
        <v>86</v>
      </c>
      <c r="F58" s="3" t="s">
        <v>518</v>
      </c>
      <c r="G58" s="106" t="s">
        <v>497</v>
      </c>
      <c r="H58" s="112" t="s">
        <v>501</v>
      </c>
      <c r="I58" s="118"/>
      <c r="J58" s="118"/>
      <c r="K58" s="150" t="s">
        <v>63</v>
      </c>
      <c r="L58" s="115" t="s">
        <v>502</v>
      </c>
      <c r="M58" s="121" t="s">
        <v>53</v>
      </c>
      <c r="N58" s="112">
        <v>17012002</v>
      </c>
      <c r="O58" s="122" t="s">
        <v>54</v>
      </c>
      <c r="P58" s="118"/>
      <c r="Q58" s="122" t="s">
        <v>55</v>
      </c>
      <c r="R58" s="118"/>
      <c r="S58" s="123" t="s">
        <v>64</v>
      </c>
      <c r="T58" s="119" t="s">
        <v>499</v>
      </c>
      <c r="U58" s="118"/>
      <c r="V58" s="118"/>
      <c r="W58" s="255" t="str">
        <f t="shared" ref="W58:W63" si="1">MID(A58,1,3)&amp;REPT(" ",3-LEN(MID(A58,1,3)))&amp;MID(B58,1,8)&amp;REPT(" ",8-LEN(MID(B58,1,8)))&amp;MID(C58,1,2)&amp;REPT(" ",2-LEN(MID(C58,1,2)))&amp;MID(D58,1,17)&amp;REPT(" ",17-LEN(MID(D58,1,17)))&amp;MID(E58,1,1)&amp;REPT(" ",1-LEN(MID(E58,1,1)))&amp;MID(F58,1,17)&amp;REPT(" ",17-LEN(MID(F58,1,17)))&amp;MID(G58,1,35)&amp;REPT(" ",35-LEN(MID(G58,1,35)))&amp;MID(H58,1,35)&amp;REPT(" ",35-LEN(MID(H58,1,35)))&amp;MID(I58,1,3)&amp;REPT(" ",3-LEN(MID(I58,1,3)))&amp;MID(J58,1,8)&amp;REPT(" ",8-LEN(MID(J58,1,8)))&amp;MID(K58,1,1)&amp;REPT(" ",1-LEN(MID(K58,1,1)))&amp;MID(L58,1,20)&amp;REPT(" ",20-LEN(MID(L58,1,20)))&amp;MID(M58,1,1)&amp;REPT(" ",1-LEN(MID(M58,1,1)))&amp;MID(N58,1,8)&amp;REPT(" ",8-LEN(MID(N58,1,8)))&amp;MID(O58,1,3)&amp;REPT(" ",3-LEN(MID(O58,1,3)))&amp;MID(P58,1,10)&amp;REPT(" ",10-LEN(MID(P58,1,10)))&amp;MID(Q58,1,3)&amp;REPT(" ",3-LEN(MID(Q58,1,3)))&amp;MID(R58,1,40)&amp;REPT(" ",40-LEN(MID(R58,1,40)))&amp;MID(S58,1,3)&amp;REPT(" ",3-LEN(MID(S58,1,3)))&amp;MID(T58,1,2)&amp;REPT(" ",2-LEN(MID(T58,1,2)))&amp;MID(U58,1,2)&amp;REPT(" ",2-LEN(MID(U58,1,2)))&amp;MID(V58,1,35)&amp;REPT(" ",35-LEN(MID(V58,1,35)))</f>
        <v xml:space="preserve">EPC17012020OD467190000        XC0009999         EPC 01-2020                        COMCO      CB13:30:11                         D0,04                N17012002EUR          E--                                        002A2                                     </v>
      </c>
      <c r="X58">
        <f t="shared" ref="X58:X63" si="2">LEN(W58)</f>
        <v>257</v>
      </c>
    </row>
    <row r="59" spans="1:24" x14ac:dyDescent="0.3">
      <c r="A59" s="171" t="s">
        <v>67</v>
      </c>
      <c r="B59" s="108" t="s">
        <v>498</v>
      </c>
      <c r="C59" s="119" t="s">
        <v>50</v>
      </c>
      <c r="D59" s="120">
        <v>708290000</v>
      </c>
      <c r="E59" s="118" t="s">
        <v>51</v>
      </c>
      <c r="F59" s="118" t="s">
        <v>500</v>
      </c>
      <c r="G59" s="106" t="s">
        <v>497</v>
      </c>
      <c r="H59" s="112" t="s">
        <v>501</v>
      </c>
      <c r="I59" s="118"/>
      <c r="J59" s="118"/>
      <c r="K59" s="150" t="s">
        <v>52</v>
      </c>
      <c r="L59" s="115" t="s">
        <v>502</v>
      </c>
      <c r="M59" s="121" t="s">
        <v>53</v>
      </c>
      <c r="N59" s="112">
        <v>17012002</v>
      </c>
      <c r="O59" s="118" t="s">
        <v>54</v>
      </c>
      <c r="P59" s="118"/>
      <c r="Q59" s="122" t="s">
        <v>55</v>
      </c>
      <c r="R59" s="118"/>
      <c r="S59" s="123" t="s">
        <v>64</v>
      </c>
      <c r="T59" s="118" t="s">
        <v>499</v>
      </c>
      <c r="U59" s="118"/>
      <c r="V59" s="118"/>
      <c r="W59" s="255" t="str">
        <f t="shared" si="1"/>
        <v xml:space="preserve">EPC17012020OD708290000        H01R1R000         EPC 01-2020                        COMCO      CB13:30:11                         C0,04                N17012002EUR          E--                                        002A2                                     </v>
      </c>
      <c r="X59">
        <f t="shared" si="2"/>
        <v>257</v>
      </c>
    </row>
    <row r="60" spans="1:24" x14ac:dyDescent="0.3">
      <c r="A60" s="119" t="s">
        <v>131</v>
      </c>
      <c r="B60" s="108" t="s">
        <v>498</v>
      </c>
      <c r="C60" s="119" t="s">
        <v>50</v>
      </c>
      <c r="D60" s="120">
        <v>512300000</v>
      </c>
      <c r="E60" s="118"/>
      <c r="F60" s="118"/>
      <c r="G60" s="112" t="s">
        <v>497</v>
      </c>
      <c r="H60" s="112" t="s">
        <v>501</v>
      </c>
      <c r="I60" s="118" t="s">
        <v>517</v>
      </c>
      <c r="J60" s="118"/>
      <c r="K60" s="150" t="s">
        <v>63</v>
      </c>
      <c r="L60" s="176" t="s">
        <v>502</v>
      </c>
      <c r="M60" s="121" t="s">
        <v>53</v>
      </c>
      <c r="N60" s="112">
        <v>17012003</v>
      </c>
      <c r="O60" s="118" t="s">
        <v>54</v>
      </c>
      <c r="P60" s="118"/>
      <c r="Q60" s="122" t="s">
        <v>55</v>
      </c>
      <c r="R60" s="118"/>
      <c r="S60" s="123" t="s">
        <v>64</v>
      </c>
      <c r="T60" s="118" t="s">
        <v>499</v>
      </c>
      <c r="U60" s="118"/>
      <c r="V60" s="118"/>
      <c r="W60" s="255" t="str">
        <f t="shared" si="1"/>
        <v xml:space="preserve">CMB17012020OD512300000                          EPC 01-2020                        COMCO      CB13:30:11              VIR        D0,04                N17012003EUR          E--                                        002A2                                     </v>
      </c>
      <c r="X60">
        <f t="shared" si="2"/>
        <v>257</v>
      </c>
    </row>
    <row r="61" spans="1:24" x14ac:dyDescent="0.3">
      <c r="A61" s="119" t="s">
        <v>131</v>
      </c>
      <c r="B61" s="108" t="s">
        <v>498</v>
      </c>
      <c r="C61" s="119" t="s">
        <v>50</v>
      </c>
      <c r="D61" s="120">
        <v>580310000</v>
      </c>
      <c r="E61" s="118"/>
      <c r="F61" s="118"/>
      <c r="G61" s="112" t="s">
        <v>497</v>
      </c>
      <c r="H61" s="112" t="s">
        <v>501</v>
      </c>
      <c r="I61" s="118"/>
      <c r="J61" s="118"/>
      <c r="K61" s="150" t="s">
        <v>52</v>
      </c>
      <c r="L61" s="176" t="s">
        <v>502</v>
      </c>
      <c r="M61" s="121" t="s">
        <v>53</v>
      </c>
      <c r="N61" s="112">
        <v>17012003</v>
      </c>
      <c r="O61" s="118" t="s">
        <v>54</v>
      </c>
      <c r="P61" s="118"/>
      <c r="Q61" s="122" t="s">
        <v>55</v>
      </c>
      <c r="R61" s="118"/>
      <c r="S61" s="123" t="s">
        <v>64</v>
      </c>
      <c r="T61" s="118" t="s">
        <v>499</v>
      </c>
      <c r="U61" s="118"/>
      <c r="V61" s="118"/>
      <c r="W61" s="255" t="str">
        <f t="shared" si="1"/>
        <v xml:space="preserve">CMB17012020OD580310000                          EPC 01-2020                        COMCO      CB13:30:11                         C0,04                N17012003EUR          E--                                        002A2                                     </v>
      </c>
      <c r="X61">
        <f t="shared" si="2"/>
        <v>257</v>
      </c>
    </row>
    <row r="62" spans="1:24" x14ac:dyDescent="0.3">
      <c r="A62" s="271" t="s">
        <v>132</v>
      </c>
      <c r="B62" s="108" t="s">
        <v>498</v>
      </c>
      <c r="C62" s="271" t="s">
        <v>50</v>
      </c>
      <c r="D62" s="275">
        <v>580310000</v>
      </c>
      <c r="E62" s="272"/>
      <c r="F62" s="272"/>
      <c r="G62" s="260" t="s">
        <v>497</v>
      </c>
      <c r="H62" s="260" t="s">
        <v>501</v>
      </c>
      <c r="I62" s="272"/>
      <c r="J62" s="272"/>
      <c r="K62" s="273" t="s">
        <v>63</v>
      </c>
      <c r="L62" s="176" t="s">
        <v>502</v>
      </c>
      <c r="M62" s="274" t="s">
        <v>53</v>
      </c>
      <c r="N62" s="260">
        <v>17012004</v>
      </c>
      <c r="O62" s="272" t="s">
        <v>54</v>
      </c>
      <c r="P62" s="272"/>
      <c r="Q62" s="123" t="s">
        <v>55</v>
      </c>
      <c r="R62" s="272"/>
      <c r="S62" s="123" t="s">
        <v>64</v>
      </c>
      <c r="T62" s="272" t="s">
        <v>499</v>
      </c>
      <c r="U62" s="272"/>
      <c r="V62" s="272"/>
      <c r="W62" s="255" t="str">
        <f t="shared" si="1"/>
        <v xml:space="preserve">CMR17012020OD580310000                          EPC 01-2020                        COMCO      CB13:30:11                         D0,04                N17012004EUR          E--                                        002A2                                     </v>
      </c>
      <c r="X62">
        <f t="shared" si="2"/>
        <v>257</v>
      </c>
    </row>
    <row r="63" spans="1:24" x14ac:dyDescent="0.3">
      <c r="A63" s="271" t="s">
        <v>132</v>
      </c>
      <c r="B63" s="108" t="s">
        <v>498</v>
      </c>
      <c r="C63" s="271" t="s">
        <v>50</v>
      </c>
      <c r="D63" s="275">
        <v>512391000</v>
      </c>
      <c r="E63" s="272"/>
      <c r="F63" s="272"/>
      <c r="G63" s="260" t="s">
        <v>497</v>
      </c>
      <c r="H63" s="260" t="s">
        <v>501</v>
      </c>
      <c r="I63" s="272" t="s">
        <v>517</v>
      </c>
      <c r="J63" s="272"/>
      <c r="K63" s="273" t="s">
        <v>52</v>
      </c>
      <c r="L63" s="176" t="s">
        <v>502</v>
      </c>
      <c r="M63" s="274" t="s">
        <v>53</v>
      </c>
      <c r="N63" s="260">
        <v>17012004</v>
      </c>
      <c r="O63" s="272" t="s">
        <v>54</v>
      </c>
      <c r="P63" s="272"/>
      <c r="Q63" s="123" t="s">
        <v>55</v>
      </c>
      <c r="R63" s="272"/>
      <c r="S63" s="123" t="s">
        <v>64</v>
      </c>
      <c r="T63" s="272" t="s">
        <v>499</v>
      </c>
      <c r="U63" s="272"/>
      <c r="V63" s="272"/>
      <c r="W63" s="255" t="str">
        <f t="shared" si="1"/>
        <v xml:space="preserve">CMR17012020OD512391000                          EPC 01-2020                        COMCO      CB13:30:11              VIR        C0,04                N17012004EUR          E--                                        002A2                                     </v>
      </c>
      <c r="X63">
        <f t="shared" si="2"/>
        <v>257</v>
      </c>
    </row>
    <row r="64" spans="1:24" x14ac:dyDescent="0.3">
      <c r="A64" s="248" t="s">
        <v>482</v>
      </c>
      <c r="E64"/>
      <c r="G64"/>
      <c r="H64"/>
    </row>
    <row r="65" spans="1:10" x14ac:dyDescent="0.3">
      <c r="A65" s="103" t="s">
        <v>310</v>
      </c>
      <c r="B65" s="103" t="s">
        <v>311</v>
      </c>
      <c r="C65" s="103" t="s">
        <v>312</v>
      </c>
      <c r="D65" s="103" t="s">
        <v>313</v>
      </c>
      <c r="E65" s="103" t="s">
        <v>12</v>
      </c>
      <c r="F65" s="103" t="s">
        <v>315</v>
      </c>
      <c r="G65" s="259" t="s">
        <v>488</v>
      </c>
      <c r="H65"/>
    </row>
    <row r="66" spans="1:10" x14ac:dyDescent="0.3">
      <c r="A66" t="s">
        <v>503</v>
      </c>
      <c r="B66" s="267" t="s">
        <v>504</v>
      </c>
      <c r="C66" t="s">
        <v>501</v>
      </c>
      <c r="D66" t="s">
        <v>63</v>
      </c>
      <c r="E66" t="s">
        <v>502</v>
      </c>
      <c r="F66" t="s">
        <v>341</v>
      </c>
      <c r="G66" t="str">
        <f>A66&amp;";"&amp;B66&amp;";"&amp;C66&amp;";"&amp;D66&amp;";"&amp;E66&amp;";"&amp;F66</f>
        <v>2020-01-17;13:30:11;COMCO      CB13:30:11;D;0,04;Vacation Reglement Transactions</v>
      </c>
      <c r="H66"/>
    </row>
    <row r="67" spans="1:10" x14ac:dyDescent="0.3">
      <c r="A67" t="s">
        <v>503</v>
      </c>
      <c r="B67" t="s">
        <v>504</v>
      </c>
      <c r="C67" t="s">
        <v>501</v>
      </c>
      <c r="D67" t="s">
        <v>52</v>
      </c>
      <c r="E67" t="s">
        <v>502</v>
      </c>
      <c r="F67" t="s">
        <v>341</v>
      </c>
      <c r="G67" t="str">
        <f>A67&amp;";"&amp;B67&amp;";"&amp;C67&amp;";"&amp;D67&amp;";"&amp;E67&amp;";"&amp;F67</f>
        <v>2020-01-17;13:30:11;COMCO      CB13:30:11;C;0,04;Vacation Reglement Transactions</v>
      </c>
      <c r="H67"/>
    </row>
    <row r="68" spans="1:10" x14ac:dyDescent="0.3">
      <c r="A68" t="s">
        <v>503</v>
      </c>
      <c r="B68" t="s">
        <v>504</v>
      </c>
      <c r="C68" t="s">
        <v>501</v>
      </c>
      <c r="D68" t="s">
        <v>63</v>
      </c>
      <c r="E68" s="177" t="s">
        <v>502</v>
      </c>
      <c r="F68" s="177" t="s">
        <v>341</v>
      </c>
      <c r="G68" t="str">
        <f>A68&amp;";"&amp;B68&amp;";"&amp;C68&amp;";"&amp;D68&amp;";"&amp;E68&amp;";"&amp;F68</f>
        <v>2020-01-17;13:30:11;COMCO      CB13:30:11;D;0,04;Vacation Reglement Transactions</v>
      </c>
      <c r="H68"/>
    </row>
    <row r="69" spans="1:10" x14ac:dyDescent="0.3">
      <c r="A69" t="s">
        <v>503</v>
      </c>
      <c r="B69" t="s">
        <v>504</v>
      </c>
      <c r="C69" t="s">
        <v>501</v>
      </c>
      <c r="D69" t="s">
        <v>52</v>
      </c>
      <c r="E69" s="177" t="s">
        <v>502</v>
      </c>
      <c r="F69" s="177" t="s">
        <v>341</v>
      </c>
      <c r="G69" t="str">
        <f>A69&amp;";"&amp;B69&amp;";"&amp;C69&amp;";"&amp;D69&amp;";"&amp;E69&amp;";"&amp;F69</f>
        <v>2020-01-17;13:30:11;COMCO      CB13:30:11;C;0,04;Vacation Reglement Transactions</v>
      </c>
      <c r="H69"/>
    </row>
    <row r="70" spans="1:10" x14ac:dyDescent="0.3">
      <c r="A70" s="241" t="s">
        <v>316</v>
      </c>
      <c r="E70"/>
      <c r="G70"/>
      <c r="H70"/>
    </row>
    <row r="71" spans="1:10" x14ac:dyDescent="0.3">
      <c r="A71" s="103" t="s">
        <v>317</v>
      </c>
      <c r="B71" s="103" t="s">
        <v>318</v>
      </c>
      <c r="C71" s="103" t="s">
        <v>310</v>
      </c>
      <c r="D71" s="103" t="s">
        <v>311</v>
      </c>
      <c r="E71" s="103" t="s">
        <v>319</v>
      </c>
      <c r="F71" s="103" t="s">
        <v>313</v>
      </c>
      <c r="G71" s="103" t="s">
        <v>12</v>
      </c>
      <c r="H71" s="103" t="s">
        <v>320</v>
      </c>
      <c r="I71" s="103" t="s">
        <v>321</v>
      </c>
      <c r="J71" s="103" t="s">
        <v>489</v>
      </c>
    </row>
    <row r="72" spans="1:10" x14ac:dyDescent="0.3">
      <c r="A72" s="6" t="s">
        <v>478</v>
      </c>
      <c r="B72" s="6" t="s">
        <v>484</v>
      </c>
      <c r="C72" s="100" t="s">
        <v>503</v>
      </c>
      <c r="D72" s="190" t="s">
        <v>504</v>
      </c>
      <c r="E72" s="100" t="s">
        <v>501</v>
      </c>
      <c r="F72" s="6" t="s">
        <v>63</v>
      </c>
      <c r="G72" s="151" t="s">
        <v>502</v>
      </c>
      <c r="H72" s="6" t="s">
        <v>341</v>
      </c>
      <c r="I72" s="6" t="s">
        <v>329</v>
      </c>
      <c r="J72" t="str">
        <f>A72&amp;";"&amp;B72&amp;";"&amp;C72&amp;";"&amp;D72&amp;";"&amp;E72&amp;";"&amp;F72&amp;";"&amp;G72&amp;";"&amp;H72&amp;";"&amp;I72</f>
        <v>C000999;DC06983215;2020-01-17;13:30:11;COMCO      CB13:30:11;D;0,04;Vacation Reglement Transactions;NA</v>
      </c>
    </row>
    <row r="73" spans="1:10" x14ac:dyDescent="0.3">
      <c r="D73" s="24"/>
      <c r="E73" s="24"/>
    </row>
    <row r="74" spans="1:10" x14ac:dyDescent="0.3">
      <c r="D74" s="24"/>
      <c r="E74" s="24"/>
    </row>
    <row r="75" spans="1:10" x14ac:dyDescent="0.3">
      <c r="D75" s="24"/>
      <c r="E75" s="24"/>
    </row>
    <row r="76" spans="1:10" x14ac:dyDescent="0.3">
      <c r="D76" s="24"/>
      <c r="E76" s="24"/>
    </row>
    <row r="77" spans="1:10" x14ac:dyDescent="0.3">
      <c r="D77" s="24"/>
      <c r="E77" s="24"/>
    </row>
    <row r="78" spans="1:10" x14ac:dyDescent="0.3">
      <c r="D78" s="24"/>
      <c r="E78" s="24"/>
    </row>
    <row r="79" spans="1:10" x14ac:dyDescent="0.3">
      <c r="D79" s="24"/>
      <c r="E79" s="24"/>
    </row>
    <row r="80" spans="1:10" x14ac:dyDescent="0.3">
      <c r="D80" s="24"/>
      <c r="E80" s="24"/>
    </row>
    <row r="81" spans="4:5" x14ac:dyDescent="0.3">
      <c r="D81" s="24"/>
      <c r="E81" s="24"/>
    </row>
    <row r="82" spans="4:5" x14ac:dyDescent="0.3">
      <c r="D82" s="24"/>
      <c r="E82" s="24"/>
    </row>
    <row r="83" spans="4:5" x14ac:dyDescent="0.3">
      <c r="D83" s="24"/>
      <c r="E83" s="24"/>
    </row>
    <row r="84" spans="4:5" x14ac:dyDescent="0.3">
      <c r="D84" s="24"/>
      <c r="E84" s="24"/>
    </row>
    <row r="85" spans="4:5" x14ac:dyDescent="0.3">
      <c r="D85" s="24"/>
      <c r="E85" s="24"/>
    </row>
    <row r="86" spans="4:5" x14ac:dyDescent="0.3">
      <c r="D86" s="24"/>
      <c r="E86" s="24"/>
    </row>
    <row r="87" spans="4:5" x14ac:dyDescent="0.3">
      <c r="D87" s="24"/>
      <c r="E87" s="24"/>
    </row>
    <row r="88" spans="4:5" x14ac:dyDescent="0.3">
      <c r="D88" s="24"/>
      <c r="E88" s="24"/>
    </row>
    <row r="89" spans="4:5" x14ac:dyDescent="0.3">
      <c r="D89" s="24"/>
      <c r="E89" s="24"/>
    </row>
    <row r="90" spans="4:5" x14ac:dyDescent="0.3">
      <c r="D90" s="24"/>
      <c r="E90" s="24"/>
    </row>
    <row r="91" spans="4:5" x14ac:dyDescent="0.3">
      <c r="D91" s="24"/>
      <c r="E91" s="24"/>
    </row>
    <row r="92" spans="4:5" x14ac:dyDescent="0.3">
      <c r="D92" s="24"/>
      <c r="E92" s="24"/>
    </row>
    <row r="93" spans="4:5" x14ac:dyDescent="0.3">
      <c r="D93" s="24"/>
      <c r="E93" s="24"/>
    </row>
    <row r="94" spans="4:5" x14ac:dyDescent="0.3">
      <c r="D94" s="24"/>
      <c r="E94" s="24"/>
    </row>
    <row r="95" spans="4:5" x14ac:dyDescent="0.3">
      <c r="D95" s="24"/>
      <c r="E95" s="24"/>
    </row>
    <row r="96" spans="4:5" x14ac:dyDescent="0.3">
      <c r="D96" s="24"/>
      <c r="E96" s="24"/>
    </row>
    <row r="97" spans="4:5" x14ac:dyDescent="0.3">
      <c r="D97" s="24"/>
      <c r="E97" s="24"/>
    </row>
    <row r="98" spans="4:5" x14ac:dyDescent="0.3">
      <c r="D98" s="24"/>
      <c r="E98" s="24"/>
    </row>
    <row r="99" spans="4:5" x14ac:dyDescent="0.3">
      <c r="D99" s="24"/>
      <c r="E99" s="24"/>
    </row>
    <row r="100" spans="4:5" x14ac:dyDescent="0.3">
      <c r="D100" s="24"/>
      <c r="E100" s="24"/>
    </row>
    <row r="101" spans="4:5" x14ac:dyDescent="0.3">
      <c r="D101" s="24"/>
      <c r="E101" s="24"/>
    </row>
    <row r="102" spans="4:5" x14ac:dyDescent="0.3">
      <c r="D102" s="24"/>
      <c r="E102" s="24"/>
    </row>
    <row r="103" spans="4:5" x14ac:dyDescent="0.3">
      <c r="D103" s="24"/>
      <c r="E103" s="24"/>
    </row>
    <row r="104" spans="4:5" x14ac:dyDescent="0.3">
      <c r="D104" s="24"/>
      <c r="E104" s="24"/>
    </row>
    <row r="105" spans="4:5" x14ac:dyDescent="0.3">
      <c r="D105" s="24"/>
      <c r="E105" s="24"/>
    </row>
    <row r="106" spans="4:5" x14ac:dyDescent="0.3">
      <c r="D106" s="24"/>
      <c r="E106" s="24"/>
    </row>
    <row r="107" spans="4:5" x14ac:dyDescent="0.3">
      <c r="D107" s="24"/>
      <c r="E107" s="24"/>
    </row>
    <row r="108" spans="4:5" x14ac:dyDescent="0.3">
      <c r="D108" s="24"/>
      <c r="E108" s="24"/>
    </row>
    <row r="109" spans="4:5" x14ac:dyDescent="0.3">
      <c r="D109" s="24"/>
      <c r="E109" s="24"/>
    </row>
    <row r="110" spans="4:5" x14ac:dyDescent="0.3">
      <c r="D110" s="24"/>
      <c r="E110" s="24"/>
    </row>
    <row r="111" spans="4:5" x14ac:dyDescent="0.3">
      <c r="D111" s="24"/>
      <c r="E111" s="24"/>
    </row>
    <row r="112" spans="4:5" x14ac:dyDescent="0.3">
      <c r="D112" s="24"/>
      <c r="E112" s="24"/>
    </row>
    <row r="113" spans="4:5" x14ac:dyDescent="0.3">
      <c r="D113" s="24"/>
      <c r="E113" s="24"/>
    </row>
    <row r="114" spans="4:5" x14ac:dyDescent="0.3">
      <c r="D114" s="24"/>
      <c r="E114" s="24"/>
    </row>
    <row r="115" spans="4:5" x14ac:dyDescent="0.3">
      <c r="D115" s="24"/>
      <c r="E115" s="24"/>
    </row>
    <row r="116" spans="4:5" x14ac:dyDescent="0.3">
      <c r="D116" s="24"/>
      <c r="E116" s="24"/>
    </row>
    <row r="117" spans="4:5" x14ac:dyDescent="0.3">
      <c r="D117" s="24"/>
      <c r="E117" s="24"/>
    </row>
    <row r="118" spans="4:5" x14ac:dyDescent="0.3">
      <c r="D118" s="24"/>
      <c r="E118" s="24"/>
    </row>
    <row r="119" spans="4:5" x14ac:dyDescent="0.3">
      <c r="D119" s="24"/>
      <c r="E119" s="24"/>
    </row>
    <row r="120" spans="4:5" x14ac:dyDescent="0.3">
      <c r="D120" s="24"/>
      <c r="E120" s="24"/>
    </row>
    <row r="121" spans="4:5" x14ac:dyDescent="0.3">
      <c r="D121" s="24"/>
      <c r="E121" s="24"/>
    </row>
    <row r="122" spans="4:5" x14ac:dyDescent="0.3">
      <c r="D122" s="24"/>
      <c r="E122" s="24"/>
    </row>
    <row r="123" spans="4:5" x14ac:dyDescent="0.3">
      <c r="D123" s="24"/>
      <c r="E123" s="24"/>
    </row>
    <row r="124" spans="4:5" x14ac:dyDescent="0.3">
      <c r="D124" s="24"/>
      <c r="E124" s="24"/>
    </row>
    <row r="125" spans="4:5" x14ac:dyDescent="0.3">
      <c r="D125" s="24"/>
      <c r="E125" s="24"/>
    </row>
    <row r="126" spans="4:5" x14ac:dyDescent="0.3">
      <c r="D126" s="24"/>
      <c r="E126" s="24"/>
    </row>
    <row r="127" spans="4:5" x14ac:dyDescent="0.3">
      <c r="D127" s="24"/>
      <c r="E127" s="24"/>
    </row>
    <row r="128" spans="4:5" x14ac:dyDescent="0.3">
      <c r="D128" s="24"/>
      <c r="E128" s="24"/>
    </row>
    <row r="129" spans="4:5" x14ac:dyDescent="0.3">
      <c r="D129" s="24"/>
      <c r="E129" s="24"/>
    </row>
    <row r="130" spans="4:5" x14ac:dyDescent="0.3">
      <c r="D130" s="24"/>
      <c r="E130" s="24"/>
    </row>
    <row r="131" spans="4:5" x14ac:dyDescent="0.3">
      <c r="D131" s="24"/>
      <c r="E131" s="24"/>
    </row>
    <row r="132" spans="4:5" x14ac:dyDescent="0.3">
      <c r="D132" s="24"/>
      <c r="E132" s="24"/>
    </row>
    <row r="133" spans="4:5" x14ac:dyDescent="0.3">
      <c r="D133" s="24"/>
      <c r="E133" s="24"/>
    </row>
    <row r="134" spans="4:5" x14ac:dyDescent="0.3">
      <c r="D134" s="24"/>
      <c r="E134" s="24"/>
    </row>
    <row r="135" spans="4:5" x14ac:dyDescent="0.3">
      <c r="D135" s="24"/>
      <c r="E135" s="24"/>
    </row>
    <row r="136" spans="4:5" x14ac:dyDescent="0.3">
      <c r="D136" s="24"/>
      <c r="E136" s="24"/>
    </row>
    <row r="137" spans="4:5" x14ac:dyDescent="0.3">
      <c r="D137" s="24"/>
      <c r="E137" s="24"/>
    </row>
    <row r="138" spans="4:5" x14ac:dyDescent="0.3">
      <c r="D138" s="24"/>
      <c r="E138" s="24"/>
    </row>
    <row r="139" spans="4:5" x14ac:dyDescent="0.3">
      <c r="D139" s="24"/>
      <c r="E139" s="24"/>
    </row>
    <row r="140" spans="4:5" x14ac:dyDescent="0.3">
      <c r="D140" s="24"/>
      <c r="E140" s="24"/>
    </row>
    <row r="141" spans="4:5" x14ac:dyDescent="0.3">
      <c r="D141" s="24"/>
      <c r="E141" s="24"/>
    </row>
    <row r="142" spans="4:5" x14ac:dyDescent="0.3">
      <c r="D142" s="24"/>
      <c r="E142" s="24"/>
    </row>
    <row r="143" spans="4:5" x14ac:dyDescent="0.3">
      <c r="D143" s="24"/>
      <c r="E143" s="24"/>
    </row>
    <row r="144" spans="4:5" x14ac:dyDescent="0.3">
      <c r="D144" s="24"/>
      <c r="E144" s="24"/>
    </row>
    <row r="145" spans="4:5" x14ac:dyDescent="0.3">
      <c r="D145" s="24"/>
      <c r="E145" s="24"/>
    </row>
    <row r="146" spans="4:5" x14ac:dyDescent="0.3">
      <c r="D146" s="24"/>
      <c r="E146" s="24"/>
    </row>
    <row r="147" spans="4:5" x14ac:dyDescent="0.3">
      <c r="D147" s="101"/>
    </row>
    <row r="148" spans="4:5" x14ac:dyDescent="0.3">
      <c r="D148" s="101"/>
    </row>
    <row r="149" spans="4:5" x14ac:dyDescent="0.3">
      <c r="D149" s="101"/>
    </row>
    <row r="150" spans="4:5" x14ac:dyDescent="0.3">
      <c r="D150" s="101"/>
    </row>
    <row r="151" spans="4:5" x14ac:dyDescent="0.3">
      <c r="D151" s="101"/>
    </row>
    <row r="152" spans="4:5" x14ac:dyDescent="0.3">
      <c r="D152" s="101"/>
    </row>
    <row r="153" spans="4:5" x14ac:dyDescent="0.3">
      <c r="D153" s="101"/>
    </row>
    <row r="154" spans="4:5" x14ac:dyDescent="0.3">
      <c r="D154" s="101"/>
    </row>
    <row r="155" spans="4:5" x14ac:dyDescent="0.3">
      <c r="D155" s="101"/>
    </row>
    <row r="156" spans="4:5" x14ac:dyDescent="0.3">
      <c r="D156" s="101"/>
    </row>
    <row r="157" spans="4:5" x14ac:dyDescent="0.3">
      <c r="D157" s="101"/>
    </row>
    <row r="158" spans="4:5" x14ac:dyDescent="0.3">
      <c r="D158" s="101"/>
    </row>
    <row r="159" spans="4:5" x14ac:dyDescent="0.3">
      <c r="D159" s="101"/>
    </row>
    <row r="160" spans="4:5" x14ac:dyDescent="0.3">
      <c r="D160" s="101"/>
    </row>
    <row r="161" spans="4:4" x14ac:dyDescent="0.3">
      <c r="D161" s="101"/>
    </row>
    <row r="162" spans="4:4" x14ac:dyDescent="0.3">
      <c r="D162" s="101"/>
    </row>
    <row r="163" spans="4:4" x14ac:dyDescent="0.3">
      <c r="D163" s="101"/>
    </row>
    <row r="164" spans="4:4" x14ac:dyDescent="0.3">
      <c r="D164" s="101"/>
    </row>
    <row r="165" spans="4:4" x14ac:dyDescent="0.3">
      <c r="D165" s="101"/>
    </row>
    <row r="166" spans="4:4" x14ac:dyDescent="0.3">
      <c r="D166" s="101"/>
    </row>
    <row r="167" spans="4:4" x14ac:dyDescent="0.3">
      <c r="D167" s="101"/>
    </row>
    <row r="168" spans="4:4" x14ac:dyDescent="0.3">
      <c r="D168" s="101"/>
    </row>
    <row r="169" spans="4:4" x14ac:dyDescent="0.3">
      <c r="D169" s="101"/>
    </row>
    <row r="170" spans="4:4" x14ac:dyDescent="0.3">
      <c r="D170" s="101"/>
    </row>
    <row r="171" spans="4:4" x14ac:dyDescent="0.3">
      <c r="D171" s="101"/>
    </row>
    <row r="172" spans="4:4" x14ac:dyDescent="0.3">
      <c r="D172" s="101"/>
    </row>
    <row r="173" spans="4:4" x14ac:dyDescent="0.3">
      <c r="D173" s="101"/>
    </row>
    <row r="174" spans="4:4" x14ac:dyDescent="0.3">
      <c r="D174" s="101"/>
    </row>
    <row r="175" spans="4:4" x14ac:dyDescent="0.3">
      <c r="D175" s="101"/>
    </row>
    <row r="176" spans="4:4" x14ac:dyDescent="0.3">
      <c r="D176" s="101"/>
    </row>
    <row r="177" spans="4:4" x14ac:dyDescent="0.3">
      <c r="D177" s="101"/>
    </row>
    <row r="178" spans="4:4" x14ac:dyDescent="0.3">
      <c r="D178" s="101"/>
    </row>
    <row r="179" spans="4:4" x14ac:dyDescent="0.3">
      <c r="D179" s="101"/>
    </row>
    <row r="180" spans="4:4" x14ac:dyDescent="0.3">
      <c r="D180" s="101"/>
    </row>
    <row r="181" spans="4:4" x14ac:dyDescent="0.3">
      <c r="D181" s="101"/>
    </row>
    <row r="182" spans="4:4" x14ac:dyDescent="0.3">
      <c r="D182" s="101"/>
    </row>
    <row r="183" spans="4:4" x14ac:dyDescent="0.3">
      <c r="D183" s="101"/>
    </row>
    <row r="184" spans="4:4" x14ac:dyDescent="0.3">
      <c r="D184" s="101"/>
    </row>
    <row r="185" spans="4:4" x14ac:dyDescent="0.3">
      <c r="D185" s="101"/>
    </row>
    <row r="186" spans="4:4" x14ac:dyDescent="0.3">
      <c r="D186" s="101"/>
    </row>
    <row r="187" spans="4:4" x14ac:dyDescent="0.3">
      <c r="D187" s="101"/>
    </row>
    <row r="188" spans="4:4" x14ac:dyDescent="0.3">
      <c r="D188" s="101"/>
    </row>
    <row r="189" spans="4:4" x14ac:dyDescent="0.3">
      <c r="D189" s="101"/>
    </row>
    <row r="190" spans="4:4" x14ac:dyDescent="0.3">
      <c r="D190" s="101"/>
    </row>
    <row r="191" spans="4:4" x14ac:dyDescent="0.3">
      <c r="D191" s="101"/>
    </row>
    <row r="192" spans="4:4" x14ac:dyDescent="0.3">
      <c r="D192" s="101"/>
    </row>
    <row r="193" spans="4:4" x14ac:dyDescent="0.3">
      <c r="D193" s="101"/>
    </row>
    <row r="194" spans="4:4" x14ac:dyDescent="0.3">
      <c r="D194" s="101"/>
    </row>
    <row r="195" spans="4:4" x14ac:dyDescent="0.3">
      <c r="D195" s="101"/>
    </row>
    <row r="196" spans="4:4" x14ac:dyDescent="0.3">
      <c r="D196" s="101"/>
    </row>
    <row r="197" spans="4:4" x14ac:dyDescent="0.3">
      <c r="D197" s="101"/>
    </row>
    <row r="198" spans="4:4" x14ac:dyDescent="0.3">
      <c r="D198" s="101"/>
    </row>
    <row r="199" spans="4:4" x14ac:dyDescent="0.3">
      <c r="D199" s="101"/>
    </row>
    <row r="200" spans="4:4" x14ac:dyDescent="0.3">
      <c r="D200" s="101"/>
    </row>
    <row r="201" spans="4:4" x14ac:dyDescent="0.3">
      <c r="D201" s="101"/>
    </row>
    <row r="202" spans="4:4" x14ac:dyDescent="0.3">
      <c r="D202" s="101"/>
    </row>
    <row r="203" spans="4:4" x14ac:dyDescent="0.3">
      <c r="D203" s="101"/>
    </row>
    <row r="204" spans="4:4" x14ac:dyDescent="0.3">
      <c r="D204" s="101"/>
    </row>
    <row r="205" spans="4:4" x14ac:dyDescent="0.3">
      <c r="D205" s="101"/>
    </row>
    <row r="206" spans="4:4" x14ac:dyDescent="0.3">
      <c r="D206" s="101"/>
    </row>
    <row r="207" spans="4:4" x14ac:dyDescent="0.3">
      <c r="D207" s="101"/>
    </row>
  </sheetData>
  <mergeCells count="2">
    <mergeCell ref="G1:H1"/>
    <mergeCell ref="G6:H6"/>
  </mergeCells>
  <hyperlinks>
    <hyperlink ref="I5" location="COMMISSIONS!E5" display="Idem E5" xr:uid="{00000000-0004-0000-0F00-000000000000}"/>
    <hyperlink ref="J5" location="COMMISSIONS!E5" display="Idem E5" xr:uid="{00000000-0004-0000-0F00-000001000000}"/>
    <hyperlink ref="L5" location="COMMISSIONS!E5" display="Idem E5" xr:uid="{00000000-0004-0000-0F00-000002000000}"/>
    <hyperlink ref="M5" location="COMMISSIONS!E5" display="Idem E5" xr:uid="{00000000-0004-0000-0F00-000003000000}"/>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17"/>
  <dimension ref="A1:AA95"/>
  <sheetViews>
    <sheetView topLeftCell="A76" zoomScaleNormal="100" workbookViewId="0">
      <selection activeCell="F73" sqref="F73"/>
    </sheetView>
  </sheetViews>
  <sheetFormatPr baseColWidth="10" defaultRowHeight="14.4" x14ac:dyDescent="0.3"/>
  <cols>
    <col min="1" max="1" width="27.33203125" bestFit="1" customWidth="1"/>
    <col min="2" max="2" width="11.6640625" customWidth="1"/>
    <col min="3" max="3" width="27" customWidth="1"/>
    <col min="4" max="4" width="12.6640625" customWidth="1"/>
    <col min="5" max="5" width="10.44140625" customWidth="1"/>
    <col min="6" max="6" width="17.44140625" customWidth="1"/>
    <col min="7" max="7" width="17.33203125" customWidth="1"/>
    <col min="8" max="8" width="16.5546875" customWidth="1"/>
    <col min="9" max="9" width="20.33203125" customWidth="1"/>
    <col min="11" max="11" width="4.33203125" customWidth="1"/>
    <col min="12" max="12" width="11.44140625" style="12" customWidth="1"/>
    <col min="13" max="13" width="5" customWidth="1"/>
    <col min="14" max="14" width="13.33203125" customWidth="1"/>
    <col min="23" max="23" width="23.33203125" customWidth="1"/>
    <col min="24" max="24" width="21" customWidth="1"/>
  </cols>
  <sheetData>
    <row r="1" spans="1:15" x14ac:dyDescent="0.3">
      <c r="A1" s="21" t="s">
        <v>0</v>
      </c>
      <c r="B1" s="21" t="s">
        <v>22</v>
      </c>
    </row>
    <row r="2" spans="1:15" x14ac:dyDescent="0.3">
      <c r="A2" s="3" t="s">
        <v>4</v>
      </c>
      <c r="B2" s="3" t="s">
        <v>13</v>
      </c>
    </row>
    <row r="3" spans="1:15" x14ac:dyDescent="0.3">
      <c r="A3" s="3" t="s">
        <v>10</v>
      </c>
      <c r="B3" s="3" t="s">
        <v>15</v>
      </c>
    </row>
    <row r="4" spans="1:15" x14ac:dyDescent="0.3">
      <c r="A4" s="3" t="s">
        <v>3</v>
      </c>
      <c r="B4" s="3" t="s">
        <v>16</v>
      </c>
    </row>
    <row r="5" spans="1:15" x14ac:dyDescent="0.3">
      <c r="A5" s="3" t="s">
        <v>8</v>
      </c>
      <c r="B5" s="3" t="s">
        <v>17</v>
      </c>
    </row>
    <row r="6" spans="1:15" x14ac:dyDescent="0.3">
      <c r="A6" s="3" t="s">
        <v>9</v>
      </c>
      <c r="B6" s="3" t="s">
        <v>18</v>
      </c>
    </row>
    <row r="7" spans="1:15" x14ac:dyDescent="0.3">
      <c r="A7" s="3" t="s">
        <v>5</v>
      </c>
      <c r="B7" s="3" t="s">
        <v>14</v>
      </c>
    </row>
    <row r="8" spans="1:15" x14ac:dyDescent="0.3">
      <c r="A8" s="3" t="s">
        <v>7</v>
      </c>
      <c r="B8" s="3" t="s">
        <v>19</v>
      </c>
    </row>
    <row r="9" spans="1:15" x14ac:dyDescent="0.3">
      <c r="A9" s="3" t="s">
        <v>6</v>
      </c>
      <c r="B9" s="3" t="s">
        <v>20</v>
      </c>
    </row>
    <row r="10" spans="1:15" x14ac:dyDescent="0.3">
      <c r="A10" s="3" t="s">
        <v>93</v>
      </c>
      <c r="B10" s="3" t="s">
        <v>99</v>
      </c>
    </row>
    <row r="11" spans="1:15" x14ac:dyDescent="0.3">
      <c r="A11" s="3" t="s">
        <v>94</v>
      </c>
      <c r="B11" s="3" t="s">
        <v>100</v>
      </c>
    </row>
    <row r="12" spans="1:15" x14ac:dyDescent="0.3">
      <c r="A12" s="3" t="s">
        <v>95</v>
      </c>
      <c r="B12" s="3" t="s">
        <v>101</v>
      </c>
    </row>
    <row r="13" spans="1:15" x14ac:dyDescent="0.3">
      <c r="B13" s="7"/>
      <c r="F13" s="6"/>
    </row>
    <row r="14" spans="1:15" x14ac:dyDescent="0.3">
      <c r="A14" s="21" t="s">
        <v>107</v>
      </c>
      <c r="B14" s="19" t="s">
        <v>109</v>
      </c>
      <c r="C14" s="19" t="s">
        <v>110</v>
      </c>
      <c r="F14" s="6"/>
      <c r="G14" s="6"/>
      <c r="H14" s="6"/>
      <c r="I14" s="6"/>
      <c r="J14" s="6"/>
      <c r="K14" s="24"/>
      <c r="L14" s="35"/>
      <c r="M14" s="24"/>
      <c r="N14" s="24"/>
      <c r="O14" s="24"/>
    </row>
    <row r="15" spans="1:15" x14ac:dyDescent="0.3">
      <c r="A15" s="4" t="s">
        <v>57</v>
      </c>
      <c r="B15" s="4" t="s">
        <v>69</v>
      </c>
      <c r="C15" s="4" t="s">
        <v>111</v>
      </c>
      <c r="F15" s="6"/>
      <c r="G15" s="6"/>
      <c r="H15" s="28"/>
      <c r="I15" s="7"/>
      <c r="J15" s="28"/>
      <c r="K15" s="24"/>
      <c r="L15" s="35"/>
      <c r="M15" s="24"/>
      <c r="N15" s="24"/>
      <c r="O15" s="24"/>
    </row>
    <row r="16" spans="1:15" x14ac:dyDescent="0.3">
      <c r="A16" s="3" t="s">
        <v>58</v>
      </c>
      <c r="B16" s="3" t="s">
        <v>70</v>
      </c>
      <c r="C16" s="4" t="s">
        <v>111</v>
      </c>
      <c r="D16" s="27"/>
      <c r="E16" s="24"/>
      <c r="F16" s="6"/>
      <c r="G16" s="6"/>
      <c r="H16" s="28"/>
      <c r="I16" s="7"/>
      <c r="J16" s="28"/>
      <c r="K16" s="24"/>
      <c r="L16" s="35"/>
      <c r="M16" s="24"/>
      <c r="N16" s="24"/>
      <c r="O16" s="24"/>
    </row>
    <row r="17" spans="1:12" x14ac:dyDescent="0.3">
      <c r="A17" s="3" t="s">
        <v>59</v>
      </c>
      <c r="B17" s="23" t="s">
        <v>71</v>
      </c>
      <c r="C17" s="4" t="s">
        <v>111</v>
      </c>
      <c r="D17" s="27"/>
      <c r="E17" s="24"/>
      <c r="F17" s="6"/>
      <c r="G17" s="6"/>
      <c r="H17" s="28"/>
      <c r="I17" s="7"/>
      <c r="J17" s="28"/>
    </row>
    <row r="18" spans="1:12" x14ac:dyDescent="0.3">
      <c r="A18" s="3" t="s">
        <v>60</v>
      </c>
      <c r="B18" s="3" t="s">
        <v>61</v>
      </c>
      <c r="C18" s="3" t="s">
        <v>112</v>
      </c>
      <c r="D18" s="27"/>
      <c r="E18" s="24"/>
      <c r="F18" s="6"/>
      <c r="G18" s="6"/>
      <c r="H18" s="28"/>
      <c r="I18" s="7"/>
      <c r="J18" s="28"/>
    </row>
    <row r="19" spans="1:12" x14ac:dyDescent="0.3">
      <c r="A19" s="17" t="s">
        <v>75</v>
      </c>
      <c r="B19" s="17" t="s">
        <v>61</v>
      </c>
      <c r="C19" s="3" t="s">
        <v>112</v>
      </c>
      <c r="D19" s="27"/>
      <c r="E19" s="24"/>
      <c r="F19" s="6"/>
      <c r="G19" s="6"/>
      <c r="H19" s="28"/>
      <c r="I19" s="7"/>
      <c r="J19" s="28"/>
    </row>
    <row r="20" spans="1:12" x14ac:dyDescent="0.3">
      <c r="A20" s="17" t="s">
        <v>76</v>
      </c>
      <c r="B20" s="17" t="s">
        <v>77</v>
      </c>
      <c r="C20" s="17" t="s">
        <v>113</v>
      </c>
      <c r="D20" s="27"/>
      <c r="E20" s="24"/>
      <c r="F20" s="6"/>
      <c r="G20" s="6"/>
      <c r="H20" s="28"/>
      <c r="I20" s="7"/>
      <c r="J20" s="28"/>
    </row>
    <row r="21" spans="1:12" x14ac:dyDescent="0.3">
      <c r="A21" s="17" t="s">
        <v>78</v>
      </c>
      <c r="B21" s="18" t="s">
        <v>79</v>
      </c>
      <c r="C21" s="18" t="s">
        <v>114</v>
      </c>
      <c r="D21" s="27"/>
      <c r="E21" s="24"/>
      <c r="F21" s="6"/>
      <c r="G21" s="6"/>
      <c r="H21" s="28"/>
      <c r="I21" s="7"/>
      <c r="J21" s="28"/>
    </row>
    <row r="22" spans="1:12" x14ac:dyDescent="0.3">
      <c r="A22" s="17" t="s">
        <v>80</v>
      </c>
      <c r="B22" s="4" t="s">
        <v>84</v>
      </c>
      <c r="C22" s="4" t="s">
        <v>115</v>
      </c>
      <c r="D22" s="27"/>
      <c r="E22" s="24"/>
      <c r="F22" s="6"/>
      <c r="G22" s="6"/>
      <c r="H22" s="28"/>
      <c r="I22" s="7"/>
      <c r="J22" s="28"/>
    </row>
    <row r="23" spans="1:12" x14ac:dyDescent="0.3">
      <c r="A23" s="17" t="s">
        <v>81</v>
      </c>
      <c r="B23" s="18" t="s">
        <v>82</v>
      </c>
      <c r="C23" s="18"/>
      <c r="D23" s="27"/>
      <c r="E23" s="24"/>
      <c r="F23" s="6"/>
      <c r="G23" s="6"/>
      <c r="H23" s="28"/>
      <c r="I23" s="7"/>
      <c r="J23" s="28"/>
    </row>
    <row r="24" spans="1:12" x14ac:dyDescent="0.3">
      <c r="B24" s="7"/>
      <c r="D24" s="10"/>
      <c r="F24" s="6"/>
      <c r="G24" s="6"/>
      <c r="H24" s="13"/>
      <c r="I24" s="7"/>
      <c r="J24" s="13"/>
    </row>
    <row r="25" spans="1:12" x14ac:dyDescent="0.3">
      <c r="A25" s="21" t="s">
        <v>66</v>
      </c>
      <c r="B25" s="20" t="s">
        <v>83</v>
      </c>
      <c r="D25" s="10"/>
      <c r="F25" s="6"/>
    </row>
    <row r="26" spans="1:12" x14ac:dyDescent="0.3">
      <c r="B26" s="7"/>
      <c r="D26" s="10"/>
      <c r="F26" s="6"/>
    </row>
    <row r="27" spans="1:12" x14ac:dyDescent="0.3">
      <c r="A27" s="21" t="s">
        <v>72</v>
      </c>
      <c r="B27" s="20"/>
      <c r="D27" s="10"/>
      <c r="F27" s="6"/>
    </row>
    <row r="28" spans="1:12" s="8" customFormat="1" x14ac:dyDescent="0.3">
      <c r="A28" s="5" t="s">
        <v>67</v>
      </c>
      <c r="B28" s="22" t="s">
        <v>68</v>
      </c>
      <c r="L28" s="36"/>
    </row>
    <row r="29" spans="1:12" s="8" customFormat="1" x14ac:dyDescent="0.3">
      <c r="A29" s="39" t="s">
        <v>131</v>
      </c>
      <c r="B29" s="40" t="s">
        <v>134</v>
      </c>
      <c r="L29" s="36"/>
    </row>
    <row r="30" spans="1:12" s="8" customFormat="1" x14ac:dyDescent="0.3">
      <c r="A30" s="39" t="s">
        <v>133</v>
      </c>
      <c r="B30" s="40" t="s">
        <v>136</v>
      </c>
      <c r="L30" s="36"/>
    </row>
    <row r="31" spans="1:12" s="8" customFormat="1" x14ac:dyDescent="0.3">
      <c r="A31" s="39" t="s">
        <v>132</v>
      </c>
      <c r="B31" s="40" t="s">
        <v>135</v>
      </c>
      <c r="L31" s="36"/>
    </row>
    <row r="32" spans="1:12" s="8" customFormat="1" x14ac:dyDescent="0.3">
      <c r="A32" s="5" t="s">
        <v>73</v>
      </c>
      <c r="B32" s="22" t="s">
        <v>74</v>
      </c>
      <c r="L32" s="36"/>
    </row>
    <row r="33" spans="1:27" s="8" customFormat="1" x14ac:dyDescent="0.3">
      <c r="A33" s="5" t="s">
        <v>63</v>
      </c>
      <c r="B33" s="22" t="s">
        <v>1</v>
      </c>
      <c r="L33" s="36"/>
    </row>
    <row r="34" spans="1:27" s="8" customFormat="1" x14ac:dyDescent="0.3">
      <c r="A34" s="5" t="s">
        <v>52</v>
      </c>
      <c r="B34" s="22" t="s">
        <v>2</v>
      </c>
      <c r="L34" s="36"/>
    </row>
    <row r="35" spans="1:27" s="8" customFormat="1" x14ac:dyDescent="0.3">
      <c r="A35" s="5" t="s">
        <v>53</v>
      </c>
      <c r="B35" s="22" t="s">
        <v>130</v>
      </c>
      <c r="L35" s="36"/>
    </row>
    <row r="36" spans="1:27" s="8" customFormat="1" x14ac:dyDescent="0.3">
      <c r="A36" s="5" t="s">
        <v>51</v>
      </c>
      <c r="B36" s="22" t="s">
        <v>85</v>
      </c>
      <c r="L36" s="36"/>
    </row>
    <row r="37" spans="1:27" s="8" customFormat="1" x14ac:dyDescent="0.3">
      <c r="A37" s="5" t="s">
        <v>86</v>
      </c>
      <c r="B37" s="22" t="s">
        <v>87</v>
      </c>
      <c r="L37" s="36"/>
    </row>
    <row r="38" spans="1:27" s="8" customFormat="1" x14ac:dyDescent="0.3">
      <c r="A38" s="39" t="s">
        <v>56</v>
      </c>
      <c r="B38" s="40" t="s">
        <v>129</v>
      </c>
      <c r="L38" s="36"/>
    </row>
    <row r="39" spans="1:27" s="8" customFormat="1" x14ac:dyDescent="0.3">
      <c r="B39" s="9"/>
      <c r="L39" s="36"/>
    </row>
    <row r="40" spans="1:27" s="8" customFormat="1" ht="15" thickBot="1" x14ac:dyDescent="0.35">
      <c r="A40" s="16" t="s">
        <v>108</v>
      </c>
      <c r="B40" s="9"/>
      <c r="L40" s="36"/>
    </row>
    <row r="41" spans="1:27" ht="69.599999999999994" customHeight="1" thickTop="1" thickBot="1" x14ac:dyDescent="0.35">
      <c r="A41" s="29" t="s">
        <v>27</v>
      </c>
      <c r="B41" s="29" t="s">
        <v>88</v>
      </c>
      <c r="C41" s="29" t="s">
        <v>28</v>
      </c>
      <c r="D41" s="29" t="s">
        <v>29</v>
      </c>
      <c r="E41" s="29" t="s">
        <v>30</v>
      </c>
      <c r="F41" s="29" t="s">
        <v>31</v>
      </c>
      <c r="G41" s="29" t="s">
        <v>32</v>
      </c>
      <c r="H41" s="29" t="s">
        <v>33</v>
      </c>
      <c r="I41" s="29" t="s">
        <v>34</v>
      </c>
      <c r="J41" s="29" t="s">
        <v>35</v>
      </c>
      <c r="K41" s="29" t="s">
        <v>36</v>
      </c>
      <c r="L41" s="37" t="s">
        <v>37</v>
      </c>
      <c r="M41" s="29" t="s">
        <v>38</v>
      </c>
      <c r="N41" s="29" t="s">
        <v>39</v>
      </c>
      <c r="O41" s="29" t="s">
        <v>40</v>
      </c>
      <c r="P41" s="29" t="s">
        <v>41</v>
      </c>
      <c r="Q41" s="29" t="s">
        <v>42</v>
      </c>
      <c r="R41" s="29" t="s">
        <v>43</v>
      </c>
      <c r="S41" s="29" t="s">
        <v>62</v>
      </c>
      <c r="T41" s="29" t="s">
        <v>44</v>
      </c>
      <c r="U41" s="29" t="s">
        <v>45</v>
      </c>
      <c r="V41" s="30" t="s">
        <v>41</v>
      </c>
      <c r="X41" t="s">
        <v>128</v>
      </c>
    </row>
    <row r="42" spans="1:27" ht="144.6" thickBot="1" x14ac:dyDescent="0.35">
      <c r="A42" s="47"/>
      <c r="B42" s="47" t="s">
        <v>89</v>
      </c>
      <c r="C42" s="47"/>
      <c r="D42" s="47" t="s">
        <v>49</v>
      </c>
      <c r="E42" s="31" t="s">
        <v>46</v>
      </c>
      <c r="F42" s="31"/>
      <c r="G42" s="31"/>
      <c r="H42" s="31" t="s">
        <v>117</v>
      </c>
      <c r="I42" s="31" t="s">
        <v>47</v>
      </c>
      <c r="J42" s="31" t="s">
        <v>48</v>
      </c>
      <c r="K42" s="31"/>
      <c r="L42" s="38" t="s">
        <v>103</v>
      </c>
      <c r="M42" s="31"/>
      <c r="N42" s="31" t="s">
        <v>104</v>
      </c>
      <c r="O42" s="31"/>
      <c r="P42" s="31"/>
      <c r="Q42" s="31"/>
      <c r="R42" s="31" t="s">
        <v>48</v>
      </c>
      <c r="S42" s="31"/>
      <c r="T42" s="31"/>
      <c r="U42" s="31"/>
      <c r="V42" s="32"/>
      <c r="W42" s="25" t="s">
        <v>106</v>
      </c>
      <c r="X42" s="25" t="s">
        <v>127</v>
      </c>
      <c r="Y42" s="25" t="s">
        <v>105</v>
      </c>
      <c r="Z42" s="26"/>
      <c r="AA42" s="26"/>
    </row>
    <row r="43" spans="1:27" ht="15" thickTop="1" x14ac:dyDescent="0.3">
      <c r="A43" s="81" t="s">
        <v>67</v>
      </c>
      <c r="B43" s="48" t="s">
        <v>65</v>
      </c>
      <c r="C43" s="49" t="s">
        <v>50</v>
      </c>
      <c r="D43" s="50">
        <v>467190000</v>
      </c>
      <c r="E43" s="15" t="s">
        <v>86</v>
      </c>
      <c r="F43" s="6" t="s">
        <v>91</v>
      </c>
      <c r="G43" s="15" t="s">
        <v>90</v>
      </c>
      <c r="H43" t="s">
        <v>21</v>
      </c>
      <c r="K43" s="11" t="s">
        <v>63</v>
      </c>
      <c r="L43" s="77" t="s">
        <v>120</v>
      </c>
      <c r="M43" s="12" t="s">
        <v>53</v>
      </c>
      <c r="N43" s="15">
        <v>1</v>
      </c>
      <c r="O43" t="s">
        <v>54</v>
      </c>
      <c r="P43" s="13"/>
      <c r="Q43" t="s">
        <v>55</v>
      </c>
      <c r="R43" s="13"/>
      <c r="S43" s="13" t="s">
        <v>64</v>
      </c>
      <c r="T43" s="41" t="s">
        <v>56</v>
      </c>
      <c r="U43" s="13"/>
      <c r="V43" s="13"/>
      <c r="W43" s="14" t="str">
        <f t="shared" ref="W43:W48" si="0">MID(A43,1,3)&amp;REPT(" ",3-LEN(MID(A43,1,3)))&amp;MID(B43,1,8)&amp;REPT(" ",8-LEN(MID(B43,1,8)))&amp;MID(C43,1,2)&amp;REPT(" ",2-LEN(MID(C43,1,2)))&amp;MID(D43,1,17)&amp;REPT(" ",17-LEN(MID(D43,1,17)))&amp;MID(E43,1,1)&amp;REPT(" ",1-LEN(MID(E43,1,1)))&amp;MID(F43,1,17)&amp;REPT(" ",17-LEN(MID(F43,1,17)))&amp;MID(G43,1,35)&amp;REPT(" ",35-LEN(MID(G43,1,35)))&amp;MID(H43,1,35)&amp;REPT(" ",35-LEN(MID(H43,1,35)))&amp;MID(I43,1,3)&amp;REPT(" ",3-LEN(MID(I43,1,3)))&amp;MID(J43,1,8)&amp;REPT(" ",8-LEN(MID(J43,1,8)))&amp;MID(K43,1,1)&amp;REPT(" ",1-LEN(MID(K43,1,1)))&amp;MID(L43,1,20)&amp;REPT(" ",20-LEN(MID(L43,1,20)))&amp;MID(M43,1,1)&amp;REPT(" ",1-LEN(MID(M43,1,1)))&amp;MID(N43,1,8)&amp;REPT(" ",8-LEN(MID(N43,1,8)))&amp;MID(O43,1,3)&amp;REPT(" ",3-LEN(MID(O43,1,3)))&amp;MID(P43,1,10)&amp;REPT(" ",10-LEN(MID(P43,1,10)))&amp;MID(Q43,1,3)&amp;REPT(" ",3-LEN(MID(Q43,1,3)))&amp;MID(R43,1,40)&amp;REPT(" ",40-LEN(MID(R43,1,40)))&amp;MID(S43,1,3)&amp;REPT(" ",3-LEN(MID(S43,1,3)))&amp;MID(T43,1,2)&amp;REPT(" ",2-LEN(MID(T43,1,2)))&amp;MID(U43,1,2)&amp;REPT(" ",2-LEN(MID(U43,1,2)))&amp;MID(V43,1,35)&amp;REPT(" ",35-LEN(MID(V43,1,35)))</f>
        <v xml:space="preserve">EPC05052019OD467190000        XC0000001         EPC 05-2019                        COMMISS 03:30:10                              D2000,00             N1       EUR          E--                                        002A1                                     </v>
      </c>
      <c r="X43" t="s">
        <v>279</v>
      </c>
      <c r="Y43">
        <f t="shared" ref="Y43:Y48" si="1">LEN(X43)</f>
        <v>257</v>
      </c>
      <c r="AA43" t="str">
        <f t="shared" ref="AA43:AA48" si="2">MID(X43,216,3)</f>
        <v>002</v>
      </c>
    </row>
    <row r="44" spans="1:27" x14ac:dyDescent="0.3">
      <c r="A44" s="82" t="s">
        <v>67</v>
      </c>
      <c r="B44" s="51" t="s">
        <v>65</v>
      </c>
      <c r="C44" s="52" t="s">
        <v>50</v>
      </c>
      <c r="D44" s="53">
        <v>708290000</v>
      </c>
      <c r="E44" s="15" t="s">
        <v>51</v>
      </c>
      <c r="F44" s="6" t="s">
        <v>500</v>
      </c>
      <c r="G44" s="15" t="s">
        <v>90</v>
      </c>
      <c r="H44" t="s">
        <v>21</v>
      </c>
      <c r="K44" s="11" t="s">
        <v>52</v>
      </c>
      <c r="L44" s="77" t="s">
        <v>120</v>
      </c>
      <c r="M44" s="12" t="s">
        <v>53</v>
      </c>
      <c r="N44" s="15">
        <v>1</v>
      </c>
      <c r="O44" t="s">
        <v>54</v>
      </c>
      <c r="Q44" t="s">
        <v>55</v>
      </c>
      <c r="R44" s="13"/>
      <c r="S44" s="13" t="s">
        <v>64</v>
      </c>
      <c r="T44" s="41" t="s">
        <v>56</v>
      </c>
      <c r="V44" s="14"/>
      <c r="W44" s="14" t="str">
        <f t="shared" si="0"/>
        <v xml:space="preserve">EPC05052019OD708290000        H01R1R000         EPC 05-2019                        COMMISS 03:30:10                              C2000,00             N1       EUR          E--                                        002A1                                     </v>
      </c>
      <c r="X44" t="s">
        <v>520</v>
      </c>
      <c r="Y44">
        <f t="shared" si="1"/>
        <v>248</v>
      </c>
      <c r="AA44" t="str">
        <f t="shared" si="2"/>
        <v xml:space="preserve">   </v>
      </c>
    </row>
    <row r="45" spans="1:27" x14ac:dyDescent="0.3">
      <c r="A45" s="81" t="s">
        <v>131</v>
      </c>
      <c r="B45" s="48" t="s">
        <v>65</v>
      </c>
      <c r="C45" s="49" t="s">
        <v>50</v>
      </c>
      <c r="D45" s="50">
        <v>512300000</v>
      </c>
      <c r="E45" s="15"/>
      <c r="F45" s="6"/>
      <c r="G45" s="15" t="s">
        <v>90</v>
      </c>
      <c r="H45" t="s">
        <v>21</v>
      </c>
      <c r="K45" s="11" t="s">
        <v>63</v>
      </c>
      <c r="L45" s="77" t="s">
        <v>120</v>
      </c>
      <c r="M45" s="12" t="s">
        <v>53</v>
      </c>
      <c r="N45" s="15">
        <v>2</v>
      </c>
      <c r="O45" t="s">
        <v>54</v>
      </c>
      <c r="Q45" t="s">
        <v>55</v>
      </c>
      <c r="R45" s="13"/>
      <c r="S45" s="13" t="s">
        <v>64</v>
      </c>
      <c r="T45" s="41" t="s">
        <v>56</v>
      </c>
      <c r="V45" s="14"/>
      <c r="W45" s="14" t="str">
        <f t="shared" si="0"/>
        <v xml:space="preserve">CMB05052019OD512300000                          EPC 05-2019                        COMMISS 03:30:10                              D2000,00             N2       EUR          E--                                        002A1                                     </v>
      </c>
      <c r="X45" t="s">
        <v>137</v>
      </c>
      <c r="Y45">
        <f t="shared" si="1"/>
        <v>257</v>
      </c>
      <c r="AA45" t="str">
        <f t="shared" si="2"/>
        <v>002</v>
      </c>
    </row>
    <row r="46" spans="1:27" x14ac:dyDescent="0.3">
      <c r="A46" s="83" t="s">
        <v>131</v>
      </c>
      <c r="B46" s="54" t="s">
        <v>65</v>
      </c>
      <c r="C46" s="55" t="s">
        <v>50</v>
      </c>
      <c r="D46" s="56">
        <v>580300000</v>
      </c>
      <c r="E46" s="15"/>
      <c r="F46" s="6"/>
      <c r="G46" s="76" t="s">
        <v>90</v>
      </c>
      <c r="H46" s="2" t="s">
        <v>21</v>
      </c>
      <c r="K46" s="44" t="s">
        <v>52</v>
      </c>
      <c r="L46" s="78" t="s">
        <v>120</v>
      </c>
      <c r="M46" s="45" t="s">
        <v>53</v>
      </c>
      <c r="N46" s="15">
        <v>2</v>
      </c>
      <c r="O46" s="2" t="s">
        <v>54</v>
      </c>
      <c r="Q46" s="2" t="s">
        <v>55</v>
      </c>
      <c r="R46" s="42"/>
      <c r="S46" s="42" t="s">
        <v>64</v>
      </c>
      <c r="T46" s="43" t="s">
        <v>56</v>
      </c>
      <c r="V46" s="14"/>
      <c r="W46" s="46" t="str">
        <f t="shared" si="0"/>
        <v xml:space="preserve">CMB05052019OD580300000                          EPC 05-2019                        COMMISS 03:30:10                              C2000,00             N2       EUR          E--                                        002A1                                     </v>
      </c>
      <c r="X46" s="2" t="s">
        <v>148</v>
      </c>
      <c r="Y46" s="2">
        <f t="shared" si="1"/>
        <v>257</v>
      </c>
      <c r="Z46" s="2"/>
      <c r="AA46" s="2" t="str">
        <f t="shared" si="2"/>
        <v>002</v>
      </c>
    </row>
    <row r="47" spans="1:27" x14ac:dyDescent="0.3">
      <c r="A47" s="84" t="s">
        <v>132</v>
      </c>
      <c r="B47" s="57" t="s">
        <v>65</v>
      </c>
      <c r="C47" s="58" t="s">
        <v>50</v>
      </c>
      <c r="D47" s="59">
        <v>580300000</v>
      </c>
      <c r="E47" s="15"/>
      <c r="F47" s="6"/>
      <c r="G47" s="76" t="s">
        <v>90</v>
      </c>
      <c r="H47" s="2" t="s">
        <v>21</v>
      </c>
      <c r="K47" s="44" t="s">
        <v>63</v>
      </c>
      <c r="L47" s="78" t="s">
        <v>120</v>
      </c>
      <c r="M47" s="45" t="s">
        <v>53</v>
      </c>
      <c r="N47" s="15">
        <v>3</v>
      </c>
      <c r="O47" s="2" t="s">
        <v>54</v>
      </c>
      <c r="Q47" s="2" t="s">
        <v>55</v>
      </c>
      <c r="R47" s="42"/>
      <c r="S47" s="42" t="s">
        <v>64</v>
      </c>
      <c r="T47" s="43" t="s">
        <v>56</v>
      </c>
      <c r="V47" s="14"/>
      <c r="W47" s="46" t="str">
        <f t="shared" si="0"/>
        <v xml:space="preserve">CMR05052019OD580300000                          EPC 05-2019                        COMMISS 03:30:10                              D2000,00             N3       EUR          E--                                        002A1                                     </v>
      </c>
      <c r="X47" s="2" t="s">
        <v>149</v>
      </c>
      <c r="Y47" s="2">
        <f t="shared" si="1"/>
        <v>257</v>
      </c>
      <c r="Z47" s="2"/>
      <c r="AA47" s="2" t="str">
        <f t="shared" si="2"/>
        <v>002</v>
      </c>
    </row>
    <row r="48" spans="1:27" x14ac:dyDescent="0.3">
      <c r="A48" s="82" t="s">
        <v>132</v>
      </c>
      <c r="B48" s="51" t="s">
        <v>65</v>
      </c>
      <c r="C48" s="52" t="s">
        <v>50</v>
      </c>
      <c r="D48" s="53">
        <v>512391000</v>
      </c>
      <c r="E48" s="15"/>
      <c r="F48" s="6"/>
      <c r="G48" s="15" t="s">
        <v>90</v>
      </c>
      <c r="H48" t="s">
        <v>21</v>
      </c>
      <c r="K48" s="11" t="s">
        <v>52</v>
      </c>
      <c r="L48" s="77" t="s">
        <v>120</v>
      </c>
      <c r="M48" s="12" t="s">
        <v>53</v>
      </c>
      <c r="N48" s="15">
        <v>3</v>
      </c>
      <c r="O48" t="s">
        <v>54</v>
      </c>
      <c r="Q48" t="s">
        <v>55</v>
      </c>
      <c r="R48" s="13"/>
      <c r="S48" s="13" t="s">
        <v>64</v>
      </c>
      <c r="T48" s="41" t="s">
        <v>56</v>
      </c>
      <c r="V48" s="14"/>
      <c r="W48" s="14" t="str">
        <f t="shared" si="0"/>
        <v xml:space="preserve">CMR05052019OD512391000                          EPC 05-2019                        COMMISS 03:30:10                              C2000,00             N3       EUR          E--                                        002A1                                     </v>
      </c>
      <c r="X48" t="s">
        <v>138</v>
      </c>
      <c r="Y48">
        <f t="shared" si="1"/>
        <v>257</v>
      </c>
      <c r="AA48" t="str">
        <f t="shared" si="2"/>
        <v>002</v>
      </c>
    </row>
    <row r="49" spans="1:27" x14ac:dyDescent="0.3">
      <c r="A49" s="81" t="s">
        <v>132</v>
      </c>
      <c r="B49" s="48" t="s">
        <v>65</v>
      </c>
      <c r="C49" s="49" t="s">
        <v>50</v>
      </c>
      <c r="D49" s="50">
        <v>512391000</v>
      </c>
      <c r="E49" s="15"/>
      <c r="F49" s="6"/>
      <c r="G49" s="15" t="s">
        <v>90</v>
      </c>
      <c r="H49" t="s">
        <v>23</v>
      </c>
      <c r="K49" s="11" t="s">
        <v>63</v>
      </c>
      <c r="L49" s="79" t="s">
        <v>121</v>
      </c>
      <c r="M49" s="12" t="s">
        <v>53</v>
      </c>
      <c r="N49" s="15">
        <f>N48+1</f>
        <v>4</v>
      </c>
      <c r="O49" t="s">
        <v>54</v>
      </c>
      <c r="Q49" t="s">
        <v>55</v>
      </c>
      <c r="R49" s="13"/>
      <c r="S49" s="13" t="s">
        <v>64</v>
      </c>
      <c r="T49" s="41" t="s">
        <v>56</v>
      </c>
      <c r="W49" s="14" t="str">
        <f t="shared" ref="W49:W70" si="3">MID(A49,1,3)&amp;REPT(" ",3-LEN(MID(A49,1,3)))&amp;MID(B49,1,8)&amp;REPT(" ",8-LEN(MID(B49,1,8)))&amp;MID(C49,1,2)&amp;REPT(" ",2-LEN(MID(C49,1,2)))&amp;MID(D49,1,17)&amp;REPT(" ",17-LEN(MID(D49,1,17)))&amp;MID(E49,1,1)&amp;REPT(" ",1-LEN(MID(E49,1,1)))&amp;MID(F49,1,17)&amp;REPT(" ",17-LEN(MID(F49,1,17)))&amp;MID(G49,1,35)&amp;REPT(" ",35-LEN(MID(G49,1,35)))&amp;MID(H49,1,35)&amp;REPT(" ",35-LEN(MID(H49,1,35)))&amp;MID(I49,1,3)&amp;REPT(" ",3-LEN(MID(I49,1,3)))&amp;MID(J49,1,8)&amp;REPT(" ",8-LEN(MID(J49,1,8)))&amp;MID(K49,1,1)&amp;REPT(" ",1-LEN(MID(K49,1,1)))&amp;MID(L49,1,20)&amp;REPT(" ",20-LEN(MID(L49,1,20)))&amp;MID(M49,1,1)&amp;REPT(" ",1-LEN(MID(M49,1,1)))&amp;MID(N49,1,8)&amp;REPT(" ",8-LEN(MID(N49,1,8)))&amp;MID(O49,1,3)&amp;REPT(" ",3-LEN(MID(O49,1,3)))&amp;MID(P49,1,10)&amp;REPT(" ",10-LEN(MID(P49,1,10)))&amp;MID(Q49,1,3)&amp;REPT(" ",3-LEN(MID(Q49,1,3)))&amp;MID(R49,1,40)&amp;REPT(" ",40-LEN(MID(R49,1,40)))&amp;MID(S49,1,3)&amp;REPT(" ",3-LEN(MID(S49,1,3)))&amp;MID(T49,1,2)&amp;REPT(" ",2-LEN(MID(T49,1,2)))&amp;MID(U49,1,2)&amp;REPT(" ",2-LEN(MID(U49,1,2)))&amp;MID(V49,1,35)&amp;REPT(" ",35-LEN(MID(V49,1,35)))</f>
        <v xml:space="preserve">CMR05052019OD512391000                          EPC 05-2019                        TRANSAC 03:30:10                              D200000,00           N4       EUR          E--                                        002A1                                     </v>
      </c>
      <c r="X49" t="s">
        <v>139</v>
      </c>
      <c r="Y49">
        <f t="shared" ref="Y49:Y70" si="4">LEN(X49)</f>
        <v>257</v>
      </c>
      <c r="AA49" t="str">
        <f t="shared" ref="AA49:AA70" si="5">MID(X49,216,3)</f>
        <v>002</v>
      </c>
    </row>
    <row r="50" spans="1:27" x14ac:dyDescent="0.3">
      <c r="A50" s="82" t="s">
        <v>132</v>
      </c>
      <c r="B50" s="51" t="s">
        <v>65</v>
      </c>
      <c r="C50" s="52" t="s">
        <v>50</v>
      </c>
      <c r="D50" s="53">
        <v>467190000</v>
      </c>
      <c r="E50" s="41" t="s">
        <v>86</v>
      </c>
      <c r="F50" s="6" t="s">
        <v>91</v>
      </c>
      <c r="G50" s="15" t="s">
        <v>90</v>
      </c>
      <c r="H50" t="s">
        <v>23</v>
      </c>
      <c r="K50" s="11" t="s">
        <v>52</v>
      </c>
      <c r="L50" s="79" t="s">
        <v>121</v>
      </c>
      <c r="M50" s="12" t="s">
        <v>53</v>
      </c>
      <c r="N50" s="15">
        <f>N49</f>
        <v>4</v>
      </c>
      <c r="O50" t="s">
        <v>54</v>
      </c>
      <c r="Q50" t="s">
        <v>55</v>
      </c>
      <c r="R50" s="13"/>
      <c r="S50" s="13" t="s">
        <v>64</v>
      </c>
      <c r="T50" s="41" t="s">
        <v>56</v>
      </c>
      <c r="W50" s="14" t="str">
        <f t="shared" si="3"/>
        <v xml:space="preserve">CMR05052019OD467190000        XC0000001         EPC 05-2019                        TRANSAC 03:30:10                              C200000,00           N4       EUR          E--                                        002A1                                     </v>
      </c>
      <c r="X50" t="s">
        <v>280</v>
      </c>
      <c r="Y50">
        <f t="shared" si="4"/>
        <v>257</v>
      </c>
      <c r="AA50" t="str">
        <f t="shared" si="5"/>
        <v>002</v>
      </c>
    </row>
    <row r="51" spans="1:27" x14ac:dyDescent="0.3">
      <c r="A51" s="81" t="s">
        <v>132</v>
      </c>
      <c r="B51" s="48" t="s">
        <v>65</v>
      </c>
      <c r="C51" s="49" t="s">
        <v>50</v>
      </c>
      <c r="D51" s="50">
        <v>467190000</v>
      </c>
      <c r="E51" s="41" t="s">
        <v>86</v>
      </c>
      <c r="F51" s="6" t="s">
        <v>91</v>
      </c>
      <c r="G51" s="15" t="s">
        <v>90</v>
      </c>
      <c r="H51" t="s">
        <v>24</v>
      </c>
      <c r="K51" s="11" t="s">
        <v>63</v>
      </c>
      <c r="L51" s="79" t="s">
        <v>122</v>
      </c>
      <c r="M51" s="12" t="s">
        <v>53</v>
      </c>
      <c r="N51" s="15">
        <f>N50+1</f>
        <v>5</v>
      </c>
      <c r="O51" t="s">
        <v>54</v>
      </c>
      <c r="Q51" t="s">
        <v>55</v>
      </c>
      <c r="R51" s="13"/>
      <c r="S51" s="13" t="s">
        <v>64</v>
      </c>
      <c r="T51" s="41" t="s">
        <v>56</v>
      </c>
      <c r="W51" s="14" t="str">
        <f t="shared" si="3"/>
        <v xml:space="preserve">CMR05052019OD467190000        XC0000001         EPC 05-2019                        VIRSORT 10:00:00                              D195985,00           N5       EUR          E--                                        002A1                                     </v>
      </c>
      <c r="X51" t="s">
        <v>281</v>
      </c>
      <c r="Y51">
        <f t="shared" si="4"/>
        <v>257</v>
      </c>
      <c r="AA51" t="str">
        <f t="shared" si="5"/>
        <v>002</v>
      </c>
    </row>
    <row r="52" spans="1:27" x14ac:dyDescent="0.3">
      <c r="A52" s="82" t="s">
        <v>132</v>
      </c>
      <c r="B52" s="51" t="s">
        <v>65</v>
      </c>
      <c r="C52" s="52" t="s">
        <v>50</v>
      </c>
      <c r="D52" s="53">
        <v>512391000</v>
      </c>
      <c r="E52" s="15"/>
      <c r="F52" s="6"/>
      <c r="G52" s="15" t="s">
        <v>90</v>
      </c>
      <c r="H52" t="s">
        <v>24</v>
      </c>
      <c r="K52" s="11" t="s">
        <v>52</v>
      </c>
      <c r="L52" s="79" t="s">
        <v>122</v>
      </c>
      <c r="M52" s="12" t="s">
        <v>53</v>
      </c>
      <c r="N52" s="15">
        <f>N51</f>
        <v>5</v>
      </c>
      <c r="O52" t="s">
        <v>54</v>
      </c>
      <c r="Q52" t="s">
        <v>55</v>
      </c>
      <c r="R52" s="13"/>
      <c r="S52" s="13" t="s">
        <v>64</v>
      </c>
      <c r="T52" s="41" t="s">
        <v>56</v>
      </c>
      <c r="W52" s="14" t="str">
        <f t="shared" si="3"/>
        <v xml:space="preserve">CMR05052019OD512391000                          EPC 05-2019                        VIRSORT 10:00:00                              C195985,00           N5       EUR          E--                                        002A1                                     </v>
      </c>
      <c r="X52" t="s">
        <v>140</v>
      </c>
      <c r="Y52">
        <f t="shared" si="4"/>
        <v>257</v>
      </c>
      <c r="AA52" t="str">
        <f t="shared" si="5"/>
        <v>002</v>
      </c>
    </row>
    <row r="53" spans="1:27" x14ac:dyDescent="0.3">
      <c r="A53" s="81" t="s">
        <v>132</v>
      </c>
      <c r="B53" s="48" t="s">
        <v>65</v>
      </c>
      <c r="C53" s="49" t="s">
        <v>50</v>
      </c>
      <c r="D53" s="50">
        <v>467190000</v>
      </c>
      <c r="E53" s="15" t="s">
        <v>86</v>
      </c>
      <c r="F53" s="6" t="s">
        <v>91</v>
      </c>
      <c r="G53" s="15" t="s">
        <v>90</v>
      </c>
      <c r="H53" t="s">
        <v>25</v>
      </c>
      <c r="K53" s="11" t="s">
        <v>63</v>
      </c>
      <c r="L53" s="79" t="s">
        <v>123</v>
      </c>
      <c r="M53" s="12" t="s">
        <v>53</v>
      </c>
      <c r="N53" s="15">
        <f>N52+1</f>
        <v>6</v>
      </c>
      <c r="O53" t="s">
        <v>54</v>
      </c>
      <c r="Q53" t="s">
        <v>55</v>
      </c>
      <c r="R53" s="13"/>
      <c r="S53" s="13" t="s">
        <v>64</v>
      </c>
      <c r="T53" s="41" t="s">
        <v>56</v>
      </c>
      <c r="W53" s="14" t="str">
        <f t="shared" si="3"/>
        <v xml:space="preserve">CMR05052019OD467190000        XC0000001         EPC 05-2019                        IMPAYES 13:30:00                              D17000,00            N6       EUR          E--                                        002A1                                     </v>
      </c>
      <c r="X53" t="s">
        <v>282</v>
      </c>
      <c r="Y53">
        <f t="shared" si="4"/>
        <v>257</v>
      </c>
      <c r="AA53" t="str">
        <f t="shared" si="5"/>
        <v>002</v>
      </c>
    </row>
    <row r="54" spans="1:27" x14ac:dyDescent="0.3">
      <c r="A54" s="82" t="s">
        <v>132</v>
      </c>
      <c r="B54" s="51" t="s">
        <v>65</v>
      </c>
      <c r="C54" s="52" t="s">
        <v>50</v>
      </c>
      <c r="D54" s="53">
        <v>512391000</v>
      </c>
      <c r="E54" s="15"/>
      <c r="F54" s="6"/>
      <c r="G54" s="15" t="s">
        <v>90</v>
      </c>
      <c r="H54" t="s">
        <v>25</v>
      </c>
      <c r="K54" s="11" t="s">
        <v>52</v>
      </c>
      <c r="L54" s="79" t="s">
        <v>123</v>
      </c>
      <c r="M54" s="12" t="s">
        <v>53</v>
      </c>
      <c r="N54" s="15">
        <f>N53</f>
        <v>6</v>
      </c>
      <c r="O54" t="s">
        <v>54</v>
      </c>
      <c r="Q54" t="s">
        <v>55</v>
      </c>
      <c r="R54" s="13"/>
      <c r="S54" s="13" t="s">
        <v>64</v>
      </c>
      <c r="T54" s="41" t="s">
        <v>56</v>
      </c>
      <c r="W54" s="14" t="str">
        <f t="shared" si="3"/>
        <v xml:space="preserve">CMR05052019OD512391000                          EPC 05-2019                        IMPAYES 13:30:00                              C17000,00            N6       EUR          E--                                        002A1                                     </v>
      </c>
      <c r="X54" t="s">
        <v>141</v>
      </c>
      <c r="Y54">
        <f t="shared" si="4"/>
        <v>257</v>
      </c>
      <c r="AA54" t="str">
        <f t="shared" si="5"/>
        <v>002</v>
      </c>
    </row>
    <row r="55" spans="1:27" x14ac:dyDescent="0.3">
      <c r="A55" s="81" t="s">
        <v>67</v>
      </c>
      <c r="B55" s="48" t="s">
        <v>65</v>
      </c>
      <c r="C55" s="49" t="s">
        <v>50</v>
      </c>
      <c r="D55" s="50">
        <v>467190000</v>
      </c>
      <c r="E55" s="15" t="s">
        <v>86</v>
      </c>
      <c r="F55" s="6" t="s">
        <v>91</v>
      </c>
      <c r="G55" s="15" t="s">
        <v>90</v>
      </c>
      <c r="H55" t="s">
        <v>102</v>
      </c>
      <c r="K55" s="11" t="s">
        <v>63</v>
      </c>
      <c r="L55" s="79" t="s">
        <v>124</v>
      </c>
      <c r="M55" s="12" t="s">
        <v>53</v>
      </c>
      <c r="N55" s="15">
        <f>N54+1</f>
        <v>7</v>
      </c>
      <c r="O55" t="s">
        <v>54</v>
      </c>
      <c r="Q55" t="s">
        <v>55</v>
      </c>
      <c r="R55" s="13"/>
      <c r="S55" s="13" t="s">
        <v>64</v>
      </c>
      <c r="T55" s="41" t="s">
        <v>56</v>
      </c>
      <c r="W55" s="14" t="str">
        <f t="shared" si="3"/>
        <v xml:space="preserve">EPC05052019OD467190000        XC0000001         EPC 05-2019                        FRAIREJ 13:30:00                              D225,00              N7       EUR          E--                                        002A1                                     </v>
      </c>
      <c r="X55" t="s">
        <v>283</v>
      </c>
      <c r="Y55">
        <f t="shared" si="4"/>
        <v>257</v>
      </c>
      <c r="AA55" t="str">
        <f t="shared" si="5"/>
        <v>002</v>
      </c>
    </row>
    <row r="56" spans="1:27" x14ac:dyDescent="0.3">
      <c r="A56" s="82" t="s">
        <v>67</v>
      </c>
      <c r="B56" s="51" t="s">
        <v>65</v>
      </c>
      <c r="C56" s="52" t="s">
        <v>50</v>
      </c>
      <c r="D56" s="53">
        <v>708293000</v>
      </c>
      <c r="E56" s="15" t="s">
        <v>51</v>
      </c>
      <c r="F56" s="6" t="s">
        <v>500</v>
      </c>
      <c r="G56" s="15" t="s">
        <v>90</v>
      </c>
      <c r="H56" t="s">
        <v>102</v>
      </c>
      <c r="K56" s="11" t="s">
        <v>52</v>
      </c>
      <c r="L56" s="79" t="s">
        <v>124</v>
      </c>
      <c r="M56" s="12" t="s">
        <v>53</v>
      </c>
      <c r="N56" s="15">
        <f>N55</f>
        <v>7</v>
      </c>
      <c r="O56" t="s">
        <v>54</v>
      </c>
      <c r="Q56" t="s">
        <v>55</v>
      </c>
      <c r="R56" s="13"/>
      <c r="S56" s="13" t="s">
        <v>64</v>
      </c>
      <c r="T56" s="41" t="s">
        <v>56</v>
      </c>
      <c r="W56" s="14" t="str">
        <f t="shared" si="3"/>
        <v xml:space="preserve">EPC05052019OD708293000        H01R1R000         EPC 05-2019                        FRAIREJ 13:30:00                              C225,00              N7       EUR          E--                                        002A1                                     </v>
      </c>
      <c r="X56" t="s">
        <v>521</v>
      </c>
      <c r="Y56">
        <f t="shared" si="4"/>
        <v>248</v>
      </c>
      <c r="AA56" t="str">
        <f t="shared" si="5"/>
        <v xml:space="preserve">   </v>
      </c>
    </row>
    <row r="57" spans="1:27" x14ac:dyDescent="0.3">
      <c r="A57" s="15" t="s">
        <v>131</v>
      </c>
      <c r="B57" s="13" t="s">
        <v>65</v>
      </c>
      <c r="C57" s="41" t="s">
        <v>50</v>
      </c>
      <c r="D57">
        <v>512300000</v>
      </c>
      <c r="E57" s="15"/>
      <c r="F57" s="6"/>
      <c r="G57" s="15" t="s">
        <v>90</v>
      </c>
      <c r="H57" t="s">
        <v>102</v>
      </c>
      <c r="K57" s="11" t="s">
        <v>63</v>
      </c>
      <c r="L57" s="79" t="s">
        <v>124</v>
      </c>
      <c r="M57" s="12" t="s">
        <v>53</v>
      </c>
      <c r="N57" s="15">
        <f>N56+1</f>
        <v>8</v>
      </c>
      <c r="O57" t="s">
        <v>54</v>
      </c>
      <c r="Q57" t="s">
        <v>55</v>
      </c>
      <c r="R57" s="13"/>
      <c r="S57" s="13" t="s">
        <v>64</v>
      </c>
      <c r="T57" s="41" t="s">
        <v>56</v>
      </c>
      <c r="W57" s="14" t="str">
        <f t="shared" si="3"/>
        <v xml:space="preserve">CMB05052019OD512300000                          EPC 05-2019                        FRAIREJ 13:30:00                              D225,00              N8       EUR          E--                                        002A1                                     </v>
      </c>
      <c r="X57" t="s">
        <v>142</v>
      </c>
      <c r="Y57">
        <f t="shared" si="4"/>
        <v>257</v>
      </c>
      <c r="AA57" t="str">
        <f t="shared" si="5"/>
        <v>002</v>
      </c>
    </row>
    <row r="58" spans="1:27" x14ac:dyDescent="0.3">
      <c r="A58" s="83" t="s">
        <v>131</v>
      </c>
      <c r="B58" s="54" t="s">
        <v>65</v>
      </c>
      <c r="C58" s="55" t="s">
        <v>50</v>
      </c>
      <c r="D58" s="56">
        <v>580300000</v>
      </c>
      <c r="E58" s="15"/>
      <c r="F58" s="6"/>
      <c r="G58" s="76" t="s">
        <v>90</v>
      </c>
      <c r="H58" s="2" t="s">
        <v>102</v>
      </c>
      <c r="K58" s="44" t="s">
        <v>52</v>
      </c>
      <c r="L58" s="80" t="s">
        <v>124</v>
      </c>
      <c r="M58" s="45" t="s">
        <v>53</v>
      </c>
      <c r="N58" s="76">
        <f>N57</f>
        <v>8</v>
      </c>
      <c r="O58" s="2" t="s">
        <v>54</v>
      </c>
      <c r="Q58" s="2" t="s">
        <v>55</v>
      </c>
      <c r="R58" s="42"/>
      <c r="S58" s="42" t="s">
        <v>64</v>
      </c>
      <c r="T58" s="43" t="s">
        <v>56</v>
      </c>
      <c r="W58" s="46" t="str">
        <f>MID(A58,1,3)&amp;REPT(" ",3-LEN(MID(A58,1,3)))&amp;MID(B58,1,8)&amp;REPT(" ",8-LEN(MID(B58,1,8)))&amp;MID(C58,1,2)&amp;REPT(" ",2-LEN(MID(C58,1,2)))&amp;MID(D58,1,17)&amp;REPT(" ",17-LEN(MID(D58,1,17)))&amp;MID(E58,1,1)&amp;REPT(" ",1-LEN(MID(E58,1,1)))&amp;MID(F58,1,17)&amp;REPT(" ",17-LEN(MID(F58,1,17)))&amp;MID(G58,1,35)&amp;REPT(" ",35-LEN(MID(G58,1,35)))&amp;MID(H58,1,35)&amp;REPT(" ",35-LEN(MID(H58,1,35)))&amp;MID(I58,1,3)&amp;REPT(" ",3-LEN(MID(I58,1,3)))&amp;MID(J58,1,8)&amp;REPT(" ",8-LEN(MID(J58,1,8)))&amp;MID(K58,1,1)&amp;REPT(" ",1-LEN(MID(K58,1,1)))&amp;MID(L58,1,20)&amp;REPT(" ",20-LEN(MID(L58,1,20)))&amp;MID(M58,1,1)&amp;REPT(" ",1-LEN(MID(M58,1,1)))&amp;MID(N58,1,8)&amp;REPT(" ",8-LEN(MID(N58,1,8)))&amp;MID(O58,1,3)&amp;REPT(" ",3-LEN(MID(O58,1,3)))&amp;MID(P58,1,10)&amp;REPT(" ",10-LEN(MID(P58,1,10)))&amp;MID(Q58,1,3)&amp;REPT(" ",3-LEN(MID(Q58,1,3)))&amp;MID(R58,1,40)&amp;REPT(" ",40-LEN(MID(R58,1,40)))&amp;MID(S58,1,3)&amp;REPT(" ",3-LEN(MID(S58,1,3)))&amp;MID(T58,1,2)&amp;REPT(" ",2-LEN(MID(T58,1,2)))&amp;MID(U58,1,2)&amp;REPT(" ",2-LEN(MID(U58,1,2)))&amp;MID(V58,1,35)&amp;REPT(" ",35-LEN(MID(V58,1,35)))</f>
        <v xml:space="preserve">CMB05052019OD580300000                          EPC 05-2019                        FRAIREJ 13:30:00                              C225,00              N8       EUR          E--                                        002A1                                     </v>
      </c>
      <c r="X58" s="2" t="s">
        <v>150</v>
      </c>
      <c r="Y58" s="2">
        <f>LEN(X58)</f>
        <v>257</v>
      </c>
      <c r="Z58" s="2"/>
      <c r="AA58" s="2" t="str">
        <f>MID(X58,216,3)</f>
        <v>002</v>
      </c>
    </row>
    <row r="59" spans="1:27" x14ac:dyDescent="0.3">
      <c r="A59" s="76" t="s">
        <v>132</v>
      </c>
      <c r="B59" s="42" t="s">
        <v>65</v>
      </c>
      <c r="C59" s="43" t="s">
        <v>50</v>
      </c>
      <c r="D59" s="2">
        <v>580300000</v>
      </c>
      <c r="E59" s="15"/>
      <c r="F59" s="6"/>
      <c r="G59" s="76" t="s">
        <v>90</v>
      </c>
      <c r="H59" s="2" t="s">
        <v>102</v>
      </c>
      <c r="K59" s="44" t="s">
        <v>63</v>
      </c>
      <c r="L59" s="80" t="s">
        <v>124</v>
      </c>
      <c r="M59" s="45" t="s">
        <v>53</v>
      </c>
      <c r="N59" s="76">
        <f t="shared" ref="N59:N67" si="6">N58+1</f>
        <v>9</v>
      </c>
      <c r="O59" s="2" t="s">
        <v>54</v>
      </c>
      <c r="Q59" s="2" t="s">
        <v>55</v>
      </c>
      <c r="R59" s="42"/>
      <c r="S59" s="42" t="s">
        <v>64</v>
      </c>
      <c r="T59" s="43" t="s">
        <v>56</v>
      </c>
      <c r="W59" s="46" t="str">
        <f>MID(A59,1,3)&amp;REPT(" ",3-LEN(MID(A59,1,3)))&amp;MID(B59,1,8)&amp;REPT(" ",8-LEN(MID(B59,1,8)))&amp;MID(C59,1,2)&amp;REPT(" ",2-LEN(MID(C59,1,2)))&amp;MID(D59,1,17)&amp;REPT(" ",17-LEN(MID(D59,1,17)))&amp;MID(E59,1,1)&amp;REPT(" ",1-LEN(MID(E59,1,1)))&amp;MID(F59,1,17)&amp;REPT(" ",17-LEN(MID(F59,1,17)))&amp;MID(G59,1,35)&amp;REPT(" ",35-LEN(MID(G59,1,35)))&amp;MID(H59,1,35)&amp;REPT(" ",35-LEN(MID(H59,1,35)))&amp;MID(I59,1,3)&amp;REPT(" ",3-LEN(MID(I59,1,3)))&amp;MID(J59,1,8)&amp;REPT(" ",8-LEN(MID(J59,1,8)))&amp;MID(K59,1,1)&amp;REPT(" ",1-LEN(MID(K59,1,1)))&amp;MID(L59,1,20)&amp;REPT(" ",20-LEN(MID(L59,1,20)))&amp;MID(M59,1,1)&amp;REPT(" ",1-LEN(MID(M59,1,1)))&amp;MID(N59,1,8)&amp;REPT(" ",8-LEN(MID(N59,1,8)))&amp;MID(O59,1,3)&amp;REPT(" ",3-LEN(MID(O59,1,3)))&amp;MID(P59,1,10)&amp;REPT(" ",10-LEN(MID(P59,1,10)))&amp;MID(Q59,1,3)&amp;REPT(" ",3-LEN(MID(Q59,1,3)))&amp;MID(R59,1,40)&amp;REPT(" ",40-LEN(MID(R59,1,40)))&amp;MID(S59,1,3)&amp;REPT(" ",3-LEN(MID(S59,1,3)))&amp;MID(T59,1,2)&amp;REPT(" ",2-LEN(MID(T59,1,2)))&amp;MID(U59,1,2)&amp;REPT(" ",2-LEN(MID(U59,1,2)))&amp;MID(V59,1,35)&amp;REPT(" ",35-LEN(MID(V59,1,35)))</f>
        <v xml:space="preserve">CMR05052019OD580300000                          EPC 05-2019                        FRAIREJ 13:30:00                              D225,00              N9       EUR          E--                                        002A1                                     </v>
      </c>
      <c r="X59" s="2" t="s">
        <v>151</v>
      </c>
      <c r="Y59" s="2">
        <f>LEN(X59)</f>
        <v>257</v>
      </c>
      <c r="Z59" s="2"/>
      <c r="AA59" s="2" t="str">
        <f>MID(X59,216,3)</f>
        <v>002</v>
      </c>
    </row>
    <row r="60" spans="1:27" x14ac:dyDescent="0.3">
      <c r="A60" s="82" t="s">
        <v>132</v>
      </c>
      <c r="B60" s="63" t="s">
        <v>65</v>
      </c>
      <c r="C60" s="64" t="s">
        <v>50</v>
      </c>
      <c r="D60" s="65">
        <v>512391000</v>
      </c>
      <c r="E60" s="15"/>
      <c r="F60" s="6"/>
      <c r="G60" s="15" t="s">
        <v>90</v>
      </c>
      <c r="H60" t="s">
        <v>102</v>
      </c>
      <c r="K60" s="11" t="s">
        <v>52</v>
      </c>
      <c r="L60" s="79" t="s">
        <v>124</v>
      </c>
      <c r="M60" s="12" t="s">
        <v>53</v>
      </c>
      <c r="N60" s="15">
        <f t="shared" ref="N60:N66" si="7">N59</f>
        <v>9</v>
      </c>
      <c r="O60" t="s">
        <v>54</v>
      </c>
      <c r="Q60" t="s">
        <v>55</v>
      </c>
      <c r="R60" s="13"/>
      <c r="S60" s="13" t="s">
        <v>64</v>
      </c>
      <c r="T60" s="41" t="s">
        <v>56</v>
      </c>
      <c r="W60" s="14" t="str">
        <f t="shared" si="3"/>
        <v xml:space="preserve">CMR05052019OD512391000                          EPC 05-2019                        FRAIREJ 13:30:00                              C225,00              N9       EUR          E--                                        002A1                                     </v>
      </c>
      <c r="X60" t="s">
        <v>143</v>
      </c>
      <c r="Y60">
        <f t="shared" si="4"/>
        <v>257</v>
      </c>
      <c r="AA60" t="str">
        <f t="shared" si="5"/>
        <v>002</v>
      </c>
    </row>
    <row r="61" spans="1:27" x14ac:dyDescent="0.3">
      <c r="A61" s="15" t="s">
        <v>132</v>
      </c>
      <c r="B61" s="60" t="s">
        <v>65</v>
      </c>
      <c r="C61" s="61" t="s">
        <v>50</v>
      </c>
      <c r="D61" s="62">
        <v>512391000</v>
      </c>
      <c r="E61" s="15"/>
      <c r="F61" s="6"/>
      <c r="G61" s="15" t="s">
        <v>90</v>
      </c>
      <c r="H61" t="s">
        <v>26</v>
      </c>
      <c r="K61" s="11" t="s">
        <v>63</v>
      </c>
      <c r="L61" s="79" t="s">
        <v>125</v>
      </c>
      <c r="M61" s="12" t="s">
        <v>53</v>
      </c>
      <c r="N61" s="15">
        <f t="shared" si="6"/>
        <v>10</v>
      </c>
      <c r="O61" t="s">
        <v>54</v>
      </c>
      <c r="Q61" t="s">
        <v>55</v>
      </c>
      <c r="R61" s="13"/>
      <c r="S61" s="13" t="s">
        <v>64</v>
      </c>
      <c r="T61" s="41" t="s">
        <v>56</v>
      </c>
      <c r="W61" s="14" t="str">
        <f t="shared" si="3"/>
        <v xml:space="preserve">CMR05052019OD512391000                          EPC 05-2019                        COUVREG 05:01:00                              D7985,00             N10      EUR          E--                                        002A1                                     </v>
      </c>
      <c r="X61" t="s">
        <v>144</v>
      </c>
      <c r="Y61">
        <f t="shared" si="4"/>
        <v>257</v>
      </c>
      <c r="AA61" t="str">
        <f t="shared" si="5"/>
        <v>002</v>
      </c>
    </row>
    <row r="62" spans="1:27" x14ac:dyDescent="0.3">
      <c r="A62" s="83" t="s">
        <v>132</v>
      </c>
      <c r="B62" s="54" t="s">
        <v>65</v>
      </c>
      <c r="C62" s="55" t="s">
        <v>50</v>
      </c>
      <c r="D62" s="56">
        <v>580300000</v>
      </c>
      <c r="E62" s="15"/>
      <c r="F62" s="6"/>
      <c r="G62" s="76" t="s">
        <v>90</v>
      </c>
      <c r="H62" s="2" t="s">
        <v>26</v>
      </c>
      <c r="K62" s="44" t="s">
        <v>52</v>
      </c>
      <c r="L62" s="80" t="s">
        <v>125</v>
      </c>
      <c r="M62" s="45" t="s">
        <v>53</v>
      </c>
      <c r="N62" s="15">
        <f t="shared" si="7"/>
        <v>10</v>
      </c>
      <c r="O62" s="2" t="s">
        <v>54</v>
      </c>
      <c r="Q62" s="2" t="s">
        <v>55</v>
      </c>
      <c r="R62" s="42"/>
      <c r="S62" s="42" t="s">
        <v>64</v>
      </c>
      <c r="T62" s="43" t="s">
        <v>56</v>
      </c>
      <c r="W62" s="46" t="str">
        <f t="shared" si="3"/>
        <v xml:space="preserve">CMR05052019OD580300000                          EPC 05-2019                        COUVREG 05:01:00                              C7985,00             N10      EUR          E--                                        002A1                                     </v>
      </c>
      <c r="X62" s="2" t="s">
        <v>152</v>
      </c>
      <c r="Y62" s="2">
        <f t="shared" si="4"/>
        <v>257</v>
      </c>
      <c r="Z62" s="2"/>
      <c r="AA62" s="2" t="str">
        <f t="shared" si="5"/>
        <v>002</v>
      </c>
    </row>
    <row r="63" spans="1:27" x14ac:dyDescent="0.3">
      <c r="A63" s="76" t="s">
        <v>133</v>
      </c>
      <c r="B63" s="42" t="s">
        <v>65</v>
      </c>
      <c r="C63" s="43" t="s">
        <v>50</v>
      </c>
      <c r="D63" s="2">
        <v>580300000</v>
      </c>
      <c r="E63" s="15"/>
      <c r="F63" s="6"/>
      <c r="G63" s="76" t="s">
        <v>90</v>
      </c>
      <c r="H63" s="2" t="s">
        <v>26</v>
      </c>
      <c r="K63" s="44" t="s">
        <v>63</v>
      </c>
      <c r="L63" s="80" t="s">
        <v>125</v>
      </c>
      <c r="M63" s="45" t="s">
        <v>53</v>
      </c>
      <c r="N63" s="15">
        <f t="shared" si="6"/>
        <v>11</v>
      </c>
      <c r="O63" s="2" t="s">
        <v>54</v>
      </c>
      <c r="Q63" s="2" t="s">
        <v>55</v>
      </c>
      <c r="R63" s="42"/>
      <c r="S63" s="42" t="s">
        <v>64</v>
      </c>
      <c r="T63" s="43" t="s">
        <v>56</v>
      </c>
      <c r="W63" s="46" t="str">
        <f t="shared" si="3"/>
        <v xml:space="preserve">CMC05052019OD580300000                          EPC 05-2019                        COUVREG 05:01:00                              D7985,00             N11      EUR          E--                                        002A1                                     </v>
      </c>
      <c r="X63" s="2" t="s">
        <v>153</v>
      </c>
      <c r="Y63" s="2">
        <f t="shared" si="4"/>
        <v>257</v>
      </c>
      <c r="Z63" s="2"/>
      <c r="AA63" s="2" t="str">
        <f t="shared" si="5"/>
        <v>002</v>
      </c>
    </row>
    <row r="64" spans="1:27" x14ac:dyDescent="0.3">
      <c r="A64" s="82" t="s">
        <v>133</v>
      </c>
      <c r="B64" s="63" t="s">
        <v>65</v>
      </c>
      <c r="C64" s="64" t="s">
        <v>50</v>
      </c>
      <c r="D64" s="65">
        <v>512392000</v>
      </c>
      <c r="E64" s="15"/>
      <c r="F64" s="6"/>
      <c r="G64" s="15" t="s">
        <v>90</v>
      </c>
      <c r="H64" t="s">
        <v>26</v>
      </c>
      <c r="K64" s="11" t="s">
        <v>52</v>
      </c>
      <c r="L64" s="79" t="s">
        <v>125</v>
      </c>
      <c r="M64" s="12" t="s">
        <v>53</v>
      </c>
      <c r="N64" s="15">
        <f t="shared" si="7"/>
        <v>11</v>
      </c>
      <c r="O64" t="s">
        <v>54</v>
      </c>
      <c r="Q64" t="s">
        <v>55</v>
      </c>
      <c r="R64" s="13"/>
      <c r="S64" s="13" t="s">
        <v>64</v>
      </c>
      <c r="T64" s="41" t="s">
        <v>56</v>
      </c>
      <c r="W64" s="14" t="str">
        <f t="shared" si="3"/>
        <v xml:space="preserve">CMC05052019OD512392000                          EPC 05-2019                        COUVREG 05:01:00                              C7985,00             N11      EUR          E--                                        002A1                                     </v>
      </c>
      <c r="X64" t="s">
        <v>145</v>
      </c>
      <c r="Y64">
        <f t="shared" si="4"/>
        <v>257</v>
      </c>
      <c r="AA64" t="str">
        <f t="shared" si="5"/>
        <v>002</v>
      </c>
    </row>
    <row r="65" spans="1:27" x14ac:dyDescent="0.3">
      <c r="A65" s="15" t="s">
        <v>67</v>
      </c>
      <c r="B65" s="60" t="s">
        <v>65</v>
      </c>
      <c r="C65" s="61" t="s">
        <v>50</v>
      </c>
      <c r="D65" s="62">
        <v>411190000</v>
      </c>
      <c r="E65" s="15" t="s">
        <v>86</v>
      </c>
      <c r="F65" s="6" t="s">
        <v>91</v>
      </c>
      <c r="G65" s="15" t="s">
        <v>90</v>
      </c>
      <c r="H65" t="s">
        <v>116</v>
      </c>
      <c r="K65" s="11" t="s">
        <v>63</v>
      </c>
      <c r="L65" s="79" t="s">
        <v>126</v>
      </c>
      <c r="M65" s="12" t="s">
        <v>53</v>
      </c>
      <c r="N65" s="15">
        <f t="shared" si="6"/>
        <v>12</v>
      </c>
      <c r="O65" t="s">
        <v>54</v>
      </c>
      <c r="Q65" t="s">
        <v>55</v>
      </c>
      <c r="R65" s="13"/>
      <c r="S65" s="13" t="s">
        <v>64</v>
      </c>
      <c r="T65" s="41" t="s">
        <v>56</v>
      </c>
      <c r="W65" s="14" t="str">
        <f t="shared" si="3"/>
        <v xml:space="preserve">EPC05052019OD411190000        XC0000001         EPC 05-2019                        COUVREG 05:01:00 C00000010505201913           D7225,00             N12      EUR          E--                                        002A1                                     </v>
      </c>
      <c r="X65" t="s">
        <v>278</v>
      </c>
      <c r="Y65">
        <f t="shared" si="4"/>
        <v>257</v>
      </c>
      <c r="AA65" t="str">
        <f t="shared" si="5"/>
        <v>002</v>
      </c>
    </row>
    <row r="66" spans="1:27" x14ac:dyDescent="0.3">
      <c r="A66" s="82" t="s">
        <v>67</v>
      </c>
      <c r="B66" s="63" t="s">
        <v>65</v>
      </c>
      <c r="C66" s="64" t="s">
        <v>50</v>
      </c>
      <c r="D66" s="65">
        <v>467190000</v>
      </c>
      <c r="E66" s="15" t="s">
        <v>86</v>
      </c>
      <c r="F66" s="6" t="s">
        <v>91</v>
      </c>
      <c r="G66" s="15" t="s">
        <v>90</v>
      </c>
      <c r="H66" t="s">
        <v>26</v>
      </c>
      <c r="K66" s="11" t="s">
        <v>52</v>
      </c>
      <c r="L66" s="79" t="s">
        <v>126</v>
      </c>
      <c r="M66" s="12" t="s">
        <v>53</v>
      </c>
      <c r="N66" s="15">
        <f t="shared" si="7"/>
        <v>12</v>
      </c>
      <c r="O66" t="s">
        <v>54</v>
      </c>
      <c r="Q66" t="s">
        <v>55</v>
      </c>
      <c r="R66" s="13"/>
      <c r="S66" s="13" t="s">
        <v>64</v>
      </c>
      <c r="T66" s="41" t="s">
        <v>56</v>
      </c>
      <c r="W66" s="14" t="str">
        <f t="shared" si="3"/>
        <v xml:space="preserve">EPC05052019OD467190000        XC0000001         EPC 05-2019                        COUVREG 05:01:00                              C7225,00             N12      EUR          E--                                        002A1                                     </v>
      </c>
      <c r="X66" t="s">
        <v>284</v>
      </c>
      <c r="Y66">
        <f t="shared" si="4"/>
        <v>257</v>
      </c>
      <c r="AA66" t="str">
        <f t="shared" si="5"/>
        <v>002</v>
      </c>
    </row>
    <row r="67" spans="1:27" x14ac:dyDescent="0.3">
      <c r="A67" s="15" t="s">
        <v>132</v>
      </c>
      <c r="B67" s="60" t="s">
        <v>65</v>
      </c>
      <c r="C67" s="61" t="s">
        <v>50</v>
      </c>
      <c r="D67" s="62">
        <v>512391000</v>
      </c>
      <c r="E67" s="15"/>
      <c r="F67" s="6"/>
      <c r="G67" s="15" t="s">
        <v>90</v>
      </c>
      <c r="H67" t="s">
        <v>26</v>
      </c>
      <c r="K67" s="11" t="s">
        <v>63</v>
      </c>
      <c r="L67" s="79" t="s">
        <v>126</v>
      </c>
      <c r="M67" s="12" t="s">
        <v>53</v>
      </c>
      <c r="N67" s="15">
        <f t="shared" si="6"/>
        <v>13</v>
      </c>
      <c r="O67" t="s">
        <v>54</v>
      </c>
      <c r="Q67" t="s">
        <v>55</v>
      </c>
      <c r="R67" s="13"/>
      <c r="S67" s="13" t="s">
        <v>64</v>
      </c>
      <c r="T67" s="41" t="s">
        <v>56</v>
      </c>
      <c r="W67" s="14" t="str">
        <f t="shared" si="3"/>
        <v xml:space="preserve">CMR05052019OD512391000                          EPC 05-2019                        COUVREG 05:01:00                              D7225,00             N13      EUR          E--                                        002A1                                     </v>
      </c>
      <c r="X67" t="s">
        <v>146</v>
      </c>
      <c r="Y67">
        <f t="shared" si="4"/>
        <v>257</v>
      </c>
      <c r="AA67" t="str">
        <f t="shared" si="5"/>
        <v>002</v>
      </c>
    </row>
    <row r="68" spans="1:27" x14ac:dyDescent="0.3">
      <c r="A68" s="83" t="s">
        <v>132</v>
      </c>
      <c r="B68" s="54" t="s">
        <v>65</v>
      </c>
      <c r="C68" s="55" t="s">
        <v>50</v>
      </c>
      <c r="D68" s="56">
        <v>580300000</v>
      </c>
      <c r="E68" s="15"/>
      <c r="F68" s="6"/>
      <c r="G68" s="76" t="s">
        <v>90</v>
      </c>
      <c r="H68" s="2" t="s">
        <v>26</v>
      </c>
      <c r="K68" s="44" t="s">
        <v>52</v>
      </c>
      <c r="L68" s="80" t="s">
        <v>126</v>
      </c>
      <c r="M68" s="45" t="s">
        <v>53</v>
      </c>
      <c r="N68" s="15">
        <f>N67</f>
        <v>13</v>
      </c>
      <c r="O68" s="2" t="s">
        <v>54</v>
      </c>
      <c r="Q68" s="2" t="s">
        <v>55</v>
      </c>
      <c r="R68" s="42"/>
      <c r="S68" s="42" t="s">
        <v>64</v>
      </c>
      <c r="T68" s="43" t="s">
        <v>56</v>
      </c>
      <c r="W68" s="46" t="str">
        <f>MID(A68,1,3)&amp;REPT(" ",3-LEN(MID(A68,1,3)))&amp;MID(B68,1,8)&amp;REPT(" ",8-LEN(MID(B68,1,8)))&amp;MID(C68,1,2)&amp;REPT(" ",2-LEN(MID(C68,1,2)))&amp;MID(D68,1,17)&amp;REPT(" ",17-LEN(MID(D68,1,17)))&amp;MID(E68,1,1)&amp;REPT(" ",1-LEN(MID(E68,1,1)))&amp;MID(F68,1,17)&amp;REPT(" ",17-LEN(MID(F68,1,17)))&amp;MID(G68,1,35)&amp;REPT(" ",35-LEN(MID(G68,1,35)))&amp;MID(H68,1,35)&amp;REPT(" ",35-LEN(MID(H68,1,35)))&amp;MID(I68,1,3)&amp;REPT(" ",3-LEN(MID(I68,1,3)))&amp;MID(J68,1,8)&amp;REPT(" ",8-LEN(MID(J68,1,8)))&amp;MID(K68,1,1)&amp;REPT(" ",1-LEN(MID(K68,1,1)))&amp;MID(L68,1,20)&amp;REPT(" ",20-LEN(MID(L68,1,20)))&amp;MID(M68,1,1)&amp;REPT(" ",1-LEN(MID(M68,1,1)))&amp;MID(N68,1,8)&amp;REPT(" ",8-LEN(MID(N68,1,8)))&amp;MID(O68,1,3)&amp;REPT(" ",3-LEN(MID(O68,1,3)))&amp;MID(P68,1,10)&amp;REPT(" ",10-LEN(MID(P68,1,10)))&amp;MID(Q68,1,3)&amp;REPT(" ",3-LEN(MID(Q68,1,3)))&amp;MID(R68,1,40)&amp;REPT(" ",40-LEN(MID(R68,1,40)))&amp;MID(S68,1,3)&amp;REPT(" ",3-LEN(MID(S68,1,3)))&amp;MID(T68,1,2)&amp;REPT(" ",2-LEN(MID(T68,1,2)))&amp;MID(U68,1,2)&amp;REPT(" ",2-LEN(MID(U68,1,2)))&amp;MID(V68,1,35)&amp;REPT(" ",35-LEN(MID(V68,1,35)))</f>
        <v xml:space="preserve">CMR05052019OD580300000                          EPC 05-2019                        COUVREG 05:01:00                              C7225,00             N13      EUR          E--                                        002A1                                     </v>
      </c>
      <c r="X68" s="2" t="s">
        <v>156</v>
      </c>
      <c r="Y68" s="2">
        <f>LEN(X68)</f>
        <v>257</v>
      </c>
      <c r="Z68" s="2"/>
      <c r="AA68" s="2" t="str">
        <f>MID(X68,216,3)</f>
        <v>002</v>
      </c>
    </row>
    <row r="69" spans="1:27" x14ac:dyDescent="0.3">
      <c r="A69" s="76" t="s">
        <v>131</v>
      </c>
      <c r="B69" s="42" t="s">
        <v>65</v>
      </c>
      <c r="C69" s="43" t="s">
        <v>50</v>
      </c>
      <c r="D69" s="2">
        <v>580300000</v>
      </c>
      <c r="E69" s="15"/>
      <c r="F69" s="6"/>
      <c r="G69" s="76" t="s">
        <v>90</v>
      </c>
      <c r="H69" s="2" t="s">
        <v>26</v>
      </c>
      <c r="K69" s="44" t="s">
        <v>63</v>
      </c>
      <c r="L69" s="80" t="s">
        <v>126</v>
      </c>
      <c r="M69" s="45" t="s">
        <v>53</v>
      </c>
      <c r="N69" s="15">
        <f>N68+1</f>
        <v>14</v>
      </c>
      <c r="O69" s="2" t="s">
        <v>54</v>
      </c>
      <c r="Q69" s="2" t="s">
        <v>55</v>
      </c>
      <c r="R69" s="42"/>
      <c r="S69" s="42" t="s">
        <v>64</v>
      </c>
      <c r="T69" s="43" t="s">
        <v>56</v>
      </c>
      <c r="W69" s="46">
        <v>1</v>
      </c>
      <c r="X69" s="2" t="s">
        <v>154</v>
      </c>
      <c r="Y69" s="2">
        <f>LEN(X69)</f>
        <v>257</v>
      </c>
      <c r="Z69" s="2"/>
      <c r="AA69" s="2" t="str">
        <f>MID(X69,216,3)</f>
        <v>002</v>
      </c>
    </row>
    <row r="70" spans="1:27" x14ac:dyDescent="0.3">
      <c r="A70" s="15" t="s">
        <v>131</v>
      </c>
      <c r="B70" s="13" t="s">
        <v>65</v>
      </c>
      <c r="C70" s="41" t="s">
        <v>50</v>
      </c>
      <c r="D70" s="6">
        <v>512300000</v>
      </c>
      <c r="E70" s="15"/>
      <c r="F70" s="6"/>
      <c r="G70" s="15" t="s">
        <v>90</v>
      </c>
      <c r="H70" t="s">
        <v>26</v>
      </c>
      <c r="K70" s="11" t="s">
        <v>52</v>
      </c>
      <c r="L70" s="79" t="s">
        <v>126</v>
      </c>
      <c r="M70" s="12" t="s">
        <v>53</v>
      </c>
      <c r="N70" s="15">
        <f>N69</f>
        <v>14</v>
      </c>
      <c r="O70" t="s">
        <v>54</v>
      </c>
      <c r="Q70" t="s">
        <v>55</v>
      </c>
      <c r="R70" s="13"/>
      <c r="S70" s="13" t="s">
        <v>64</v>
      </c>
      <c r="T70" s="41" t="s">
        <v>56</v>
      </c>
      <c r="W70" s="14" t="str">
        <f t="shared" si="3"/>
        <v xml:space="preserve">CMB05052019OD512300000                          EPC 05-2019                        COUVREG 05:01:00                              C7225,00             N14      EUR          E--                                        002A1                                     </v>
      </c>
      <c r="X70" t="s">
        <v>155</v>
      </c>
      <c r="Y70">
        <f t="shared" si="4"/>
        <v>257</v>
      </c>
      <c r="AA70" t="str">
        <f t="shared" si="5"/>
        <v>002</v>
      </c>
    </row>
    <row r="73" spans="1:27" x14ac:dyDescent="0.3">
      <c r="A73" s="33" t="s">
        <v>118</v>
      </c>
      <c r="B73" s="34" t="s">
        <v>119</v>
      </c>
    </row>
    <row r="74" spans="1:27" ht="15" thickBot="1" x14ac:dyDescent="0.35"/>
    <row r="75" spans="1:27" ht="15" thickBot="1" x14ac:dyDescent="0.35">
      <c r="A75" s="25" t="s">
        <v>127</v>
      </c>
    </row>
    <row r="76" spans="1:27" x14ac:dyDescent="0.3">
      <c r="A76" t="s">
        <v>279</v>
      </c>
    </row>
    <row r="77" spans="1:27" x14ac:dyDescent="0.3">
      <c r="A77" t="s">
        <v>520</v>
      </c>
    </row>
    <row r="78" spans="1:27" x14ac:dyDescent="0.3">
      <c r="A78" t="s">
        <v>137</v>
      </c>
    </row>
    <row r="79" spans="1:27" x14ac:dyDescent="0.3">
      <c r="A79" t="s">
        <v>138</v>
      </c>
    </row>
    <row r="80" spans="1:27" x14ac:dyDescent="0.3">
      <c r="A80" t="s">
        <v>139</v>
      </c>
    </row>
    <row r="81" spans="1:1" x14ac:dyDescent="0.3">
      <c r="A81" t="s">
        <v>280</v>
      </c>
    </row>
    <row r="82" spans="1:1" x14ac:dyDescent="0.3">
      <c r="A82" t="s">
        <v>281</v>
      </c>
    </row>
    <row r="83" spans="1:1" x14ac:dyDescent="0.3">
      <c r="A83" t="s">
        <v>140</v>
      </c>
    </row>
    <row r="84" spans="1:1" x14ac:dyDescent="0.3">
      <c r="A84" t="s">
        <v>282</v>
      </c>
    </row>
    <row r="85" spans="1:1" x14ac:dyDescent="0.3">
      <c r="A85" t="s">
        <v>141</v>
      </c>
    </row>
    <row r="86" spans="1:1" x14ac:dyDescent="0.3">
      <c r="A86" t="s">
        <v>283</v>
      </c>
    </row>
    <row r="87" spans="1:1" x14ac:dyDescent="0.3">
      <c r="A87" t="s">
        <v>521</v>
      </c>
    </row>
    <row r="88" spans="1:1" x14ac:dyDescent="0.3">
      <c r="A88" t="s">
        <v>142</v>
      </c>
    </row>
    <row r="89" spans="1:1" x14ac:dyDescent="0.3">
      <c r="A89" t="s">
        <v>143</v>
      </c>
    </row>
    <row r="90" spans="1:1" x14ac:dyDescent="0.3">
      <c r="A90" t="s">
        <v>144</v>
      </c>
    </row>
    <row r="91" spans="1:1" x14ac:dyDescent="0.3">
      <c r="A91" t="s">
        <v>145</v>
      </c>
    </row>
    <row r="92" spans="1:1" x14ac:dyDescent="0.3">
      <c r="A92" t="s">
        <v>278</v>
      </c>
    </row>
    <row r="93" spans="1:1" x14ac:dyDescent="0.3">
      <c r="A93" t="s">
        <v>284</v>
      </c>
    </row>
    <row r="94" spans="1:1" x14ac:dyDescent="0.3">
      <c r="A94" t="s">
        <v>146</v>
      </c>
    </row>
    <row r="95" spans="1:1" x14ac:dyDescent="0.3">
      <c r="A95" t="s">
        <v>147</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E183"/>
  <sheetViews>
    <sheetView topLeftCell="A10" zoomScale="85" zoomScaleNormal="85" workbookViewId="0">
      <selection activeCell="B19" sqref="B19"/>
    </sheetView>
  </sheetViews>
  <sheetFormatPr baseColWidth="10" defaultRowHeight="14.4" x14ac:dyDescent="0.3"/>
  <cols>
    <col min="1" max="1" width="35" customWidth="1"/>
    <col min="2" max="2" width="69.33203125" customWidth="1"/>
    <col min="3" max="3" width="40" bestFit="1" customWidth="1"/>
    <col min="4" max="4" width="42.33203125" style="101" bestFit="1" customWidth="1"/>
    <col min="5" max="5" width="50.44140625" customWidth="1"/>
  </cols>
  <sheetData>
    <row r="1" spans="1:5" x14ac:dyDescent="0.3">
      <c r="E1" s="101"/>
    </row>
    <row r="2" spans="1:5" x14ac:dyDescent="0.3">
      <c r="E2" s="101"/>
    </row>
    <row r="3" spans="1:5" x14ac:dyDescent="0.3">
      <c r="E3" s="101"/>
    </row>
    <row r="4" spans="1:5" x14ac:dyDescent="0.3">
      <c r="E4" s="101"/>
    </row>
    <row r="5" spans="1:5" x14ac:dyDescent="0.3">
      <c r="A5" s="279" t="s">
        <v>227</v>
      </c>
      <c r="B5" t="s">
        <v>574</v>
      </c>
      <c r="E5" s="101"/>
    </row>
    <row r="6" spans="1:5" x14ac:dyDescent="0.3">
      <c r="A6" s="279" t="s">
        <v>248</v>
      </c>
      <c r="B6" t="s">
        <v>247</v>
      </c>
      <c r="E6" s="101"/>
    </row>
    <row r="7" spans="1:5" x14ac:dyDescent="0.3">
      <c r="A7" s="279"/>
      <c r="E7" s="101"/>
    </row>
    <row r="8" spans="1:5" x14ac:dyDescent="0.3">
      <c r="A8" s="279" t="s">
        <v>249</v>
      </c>
      <c r="B8" t="s">
        <v>250</v>
      </c>
      <c r="E8" s="101"/>
    </row>
    <row r="9" spans="1:5" x14ac:dyDescent="0.3">
      <c r="A9" s="279"/>
      <c r="E9" s="101"/>
    </row>
    <row r="10" spans="1:5" x14ac:dyDescent="0.3">
      <c r="A10" s="279" t="s">
        <v>230</v>
      </c>
      <c r="E10" s="101"/>
    </row>
    <row r="11" spans="1:5" x14ac:dyDescent="0.3">
      <c r="A11" s="279"/>
      <c r="C11" s="101" t="s">
        <v>238</v>
      </c>
      <c r="D11" s="101" t="s">
        <v>237</v>
      </c>
      <c r="E11" t="s">
        <v>244</v>
      </c>
    </row>
    <row r="12" spans="1:5" x14ac:dyDescent="0.3">
      <c r="A12" s="279" t="s">
        <v>229</v>
      </c>
      <c r="B12" t="s">
        <v>239</v>
      </c>
      <c r="C12" s="101" t="s">
        <v>231</v>
      </c>
      <c r="D12" s="101" t="s">
        <v>234</v>
      </c>
      <c r="E12" s="6" t="s">
        <v>242</v>
      </c>
    </row>
    <row r="13" spans="1:5" x14ac:dyDescent="0.3">
      <c r="A13" s="279"/>
      <c r="B13" t="s">
        <v>240</v>
      </c>
      <c r="C13" s="101" t="s">
        <v>232</v>
      </c>
      <c r="D13" s="101" t="s">
        <v>235</v>
      </c>
      <c r="E13" s="6" t="s">
        <v>242</v>
      </c>
    </row>
    <row r="14" spans="1:5" x14ac:dyDescent="0.3">
      <c r="A14" s="279"/>
      <c r="B14" t="s">
        <v>241</v>
      </c>
      <c r="C14" s="101" t="s">
        <v>233</v>
      </c>
      <c r="D14" s="101" t="s">
        <v>236</v>
      </c>
      <c r="E14" s="6" t="s">
        <v>242</v>
      </c>
    </row>
    <row r="15" spans="1:5" x14ac:dyDescent="0.3">
      <c r="A15" s="279"/>
      <c r="E15" s="101"/>
    </row>
    <row r="16" spans="1:5" ht="112.5" customHeight="1" x14ac:dyDescent="0.3">
      <c r="A16" s="279" t="s">
        <v>228</v>
      </c>
      <c r="B16" s="409" t="s">
        <v>992</v>
      </c>
      <c r="E16" s="101"/>
    </row>
    <row r="17" spans="1:5" x14ac:dyDescent="0.3">
      <c r="A17" s="279"/>
      <c r="E17" s="101"/>
    </row>
    <row r="18" spans="1:5" x14ac:dyDescent="0.3">
      <c r="A18" s="279"/>
      <c r="E18" s="101"/>
    </row>
    <row r="19" spans="1:5" x14ac:dyDescent="0.3">
      <c r="A19" s="279"/>
      <c r="E19" s="101"/>
    </row>
    <row r="20" spans="1:5" ht="158.4" x14ac:dyDescent="0.3">
      <c r="A20" s="409" t="s">
        <v>993</v>
      </c>
      <c r="B20" s="94" t="s">
        <v>243</v>
      </c>
      <c r="C20" s="94" t="s">
        <v>246</v>
      </c>
      <c r="D20" s="135" t="s">
        <v>245</v>
      </c>
      <c r="E20" s="135"/>
    </row>
    <row r="21" spans="1:5" x14ac:dyDescent="0.3">
      <c r="B21" s="409"/>
      <c r="E21" s="101"/>
    </row>
    <row r="22" spans="1:5" x14ac:dyDescent="0.3">
      <c r="A22" s="323" t="s">
        <v>702</v>
      </c>
      <c r="B22" s="323" t="s">
        <v>703</v>
      </c>
      <c r="E22" s="101"/>
    </row>
    <row r="23" spans="1:5" ht="72" x14ac:dyDescent="0.3">
      <c r="B23" s="324" t="s">
        <v>704</v>
      </c>
      <c r="E23" s="101"/>
    </row>
    <row r="24" spans="1:5" x14ac:dyDescent="0.3">
      <c r="A24" t="s">
        <v>85</v>
      </c>
      <c r="B24" t="s">
        <v>500</v>
      </c>
      <c r="E24" s="101"/>
    </row>
    <row r="25" spans="1:5" x14ac:dyDescent="0.3">
      <c r="E25" s="101"/>
    </row>
    <row r="26" spans="1:5" ht="15" thickBot="1" x14ac:dyDescent="0.35">
      <c r="E26" s="101"/>
    </row>
    <row r="27" spans="1:5" ht="15" thickBot="1" x14ac:dyDescent="0.35">
      <c r="A27" s="320" t="s">
        <v>701</v>
      </c>
      <c r="B27" s="321" t="s">
        <v>685</v>
      </c>
      <c r="C27" s="322">
        <v>467</v>
      </c>
      <c r="D27" s="322" t="s">
        <v>686</v>
      </c>
      <c r="E27" s="322" t="s">
        <v>687</v>
      </c>
    </row>
    <row r="28" spans="1:5" ht="15" thickBot="1" x14ac:dyDescent="0.35">
      <c r="A28" s="318" t="s">
        <v>688</v>
      </c>
      <c r="B28" s="319" t="s">
        <v>693</v>
      </c>
      <c r="C28" s="319" t="s">
        <v>52</v>
      </c>
      <c r="D28" s="319" t="s">
        <v>63</v>
      </c>
      <c r="E28" s="319"/>
    </row>
    <row r="29" spans="1:5" ht="15" thickBot="1" x14ac:dyDescent="0.35">
      <c r="A29" s="318" t="s">
        <v>688</v>
      </c>
      <c r="B29" s="319" t="s">
        <v>694</v>
      </c>
      <c r="C29" s="319" t="s">
        <v>63</v>
      </c>
      <c r="D29" s="319" t="s">
        <v>52</v>
      </c>
      <c r="E29" s="319"/>
    </row>
    <row r="30" spans="1:5" ht="15" thickBot="1" x14ac:dyDescent="0.35">
      <c r="A30" s="318" t="s">
        <v>688</v>
      </c>
      <c r="B30" s="319" t="s">
        <v>695</v>
      </c>
      <c r="C30" s="319" t="s">
        <v>63</v>
      </c>
      <c r="D30" s="319" t="s">
        <v>52</v>
      </c>
      <c r="E30" s="319"/>
    </row>
    <row r="31" spans="1:5" ht="15" thickBot="1" x14ac:dyDescent="0.35">
      <c r="A31" s="318" t="s">
        <v>688</v>
      </c>
      <c r="B31" s="319" t="s">
        <v>696</v>
      </c>
      <c r="C31" s="319" t="s">
        <v>52</v>
      </c>
      <c r="D31" s="319" t="s">
        <v>63</v>
      </c>
      <c r="E31" s="319"/>
    </row>
    <row r="32" spans="1:5" ht="15" thickBot="1" x14ac:dyDescent="0.35">
      <c r="A32" s="318" t="s">
        <v>691</v>
      </c>
      <c r="B32" s="319" t="s">
        <v>697</v>
      </c>
      <c r="C32" s="319"/>
      <c r="D32" s="319" t="s">
        <v>689</v>
      </c>
      <c r="E32" s="319" t="s">
        <v>690</v>
      </c>
    </row>
    <row r="33" spans="1:5" ht="15" thickBot="1" x14ac:dyDescent="0.35">
      <c r="A33" s="318" t="s">
        <v>691</v>
      </c>
      <c r="B33" s="319" t="s">
        <v>698</v>
      </c>
      <c r="C33" s="319"/>
      <c r="D33" s="319" t="s">
        <v>690</v>
      </c>
      <c r="E33" s="319" t="s">
        <v>689</v>
      </c>
    </row>
    <row r="34" spans="1:5" ht="15" thickBot="1" x14ac:dyDescent="0.35">
      <c r="A34" s="318" t="s">
        <v>691</v>
      </c>
      <c r="B34" s="319" t="s">
        <v>699</v>
      </c>
      <c r="C34" s="319"/>
      <c r="D34" s="319" t="s">
        <v>690</v>
      </c>
      <c r="E34" s="319" t="s">
        <v>689</v>
      </c>
    </row>
    <row r="35" spans="1:5" ht="15" thickBot="1" x14ac:dyDescent="0.35">
      <c r="A35" s="318" t="s">
        <v>692</v>
      </c>
      <c r="B35" s="319" t="s">
        <v>700</v>
      </c>
      <c r="C35" s="319"/>
      <c r="D35" s="319" t="s">
        <v>689</v>
      </c>
      <c r="E35" s="319" t="s">
        <v>690</v>
      </c>
    </row>
    <row r="36" spans="1:5" x14ac:dyDescent="0.3">
      <c r="E36" s="101"/>
    </row>
    <row r="37" spans="1:5" x14ac:dyDescent="0.3">
      <c r="E37" s="101"/>
    </row>
    <row r="38" spans="1:5" x14ac:dyDescent="0.3">
      <c r="E38" s="101"/>
    </row>
    <row r="39" spans="1:5" x14ac:dyDescent="0.3">
      <c r="E39" s="101"/>
    </row>
    <row r="40" spans="1:5" x14ac:dyDescent="0.3">
      <c r="E40" s="101"/>
    </row>
    <row r="41" spans="1:5" x14ac:dyDescent="0.3">
      <c r="E41" s="101"/>
    </row>
    <row r="42" spans="1:5" x14ac:dyDescent="0.3">
      <c r="E42" s="101"/>
    </row>
    <row r="43" spans="1:5" x14ac:dyDescent="0.3">
      <c r="E43" s="101"/>
    </row>
    <row r="44" spans="1:5" x14ac:dyDescent="0.3">
      <c r="E44" s="101"/>
    </row>
    <row r="45" spans="1:5" x14ac:dyDescent="0.3">
      <c r="E45" s="101"/>
    </row>
    <row r="46" spans="1:5" x14ac:dyDescent="0.3">
      <c r="E46" s="101"/>
    </row>
    <row r="47" spans="1:5" x14ac:dyDescent="0.3">
      <c r="E47" s="101"/>
    </row>
    <row r="48" spans="1:5" x14ac:dyDescent="0.3">
      <c r="E48" s="101"/>
    </row>
    <row r="49" spans="5:5" x14ac:dyDescent="0.3">
      <c r="E49" s="101"/>
    </row>
    <row r="50" spans="5:5" x14ac:dyDescent="0.3">
      <c r="E50" s="101"/>
    </row>
    <row r="51" spans="5:5" x14ac:dyDescent="0.3">
      <c r="E51" s="101"/>
    </row>
    <row r="52" spans="5:5" x14ac:dyDescent="0.3">
      <c r="E52" s="101"/>
    </row>
    <row r="53" spans="5:5" x14ac:dyDescent="0.3">
      <c r="E53" s="101"/>
    </row>
    <row r="54" spans="5:5" x14ac:dyDescent="0.3">
      <c r="E54" s="101"/>
    </row>
    <row r="55" spans="5:5" x14ac:dyDescent="0.3">
      <c r="E55" s="101"/>
    </row>
    <row r="56" spans="5:5" x14ac:dyDescent="0.3">
      <c r="E56" s="101"/>
    </row>
    <row r="57" spans="5:5" x14ac:dyDescent="0.3">
      <c r="E57" s="101"/>
    </row>
    <row r="58" spans="5:5" x14ac:dyDescent="0.3">
      <c r="E58" s="101"/>
    </row>
    <row r="59" spans="5:5" x14ac:dyDescent="0.3">
      <c r="E59" s="101"/>
    </row>
    <row r="60" spans="5:5" x14ac:dyDescent="0.3">
      <c r="E60" s="101"/>
    </row>
    <row r="61" spans="5:5" x14ac:dyDescent="0.3">
      <c r="E61" s="101"/>
    </row>
    <row r="62" spans="5:5" x14ac:dyDescent="0.3">
      <c r="E62" s="101"/>
    </row>
    <row r="63" spans="5:5" x14ac:dyDescent="0.3">
      <c r="E63" s="101"/>
    </row>
    <row r="64" spans="5:5" x14ac:dyDescent="0.3">
      <c r="E64" s="101"/>
    </row>
    <row r="65" spans="5:5" x14ac:dyDescent="0.3">
      <c r="E65" s="101"/>
    </row>
    <row r="66" spans="5:5" x14ac:dyDescent="0.3">
      <c r="E66" s="101"/>
    </row>
    <row r="67" spans="5:5" x14ac:dyDescent="0.3">
      <c r="E67" s="101"/>
    </row>
    <row r="68" spans="5:5" x14ac:dyDescent="0.3">
      <c r="E68" s="101"/>
    </row>
    <row r="69" spans="5:5" x14ac:dyDescent="0.3">
      <c r="E69" s="101"/>
    </row>
    <row r="70" spans="5:5" x14ac:dyDescent="0.3">
      <c r="E70" s="101"/>
    </row>
    <row r="71" spans="5:5" x14ac:dyDescent="0.3">
      <c r="E71" s="101"/>
    </row>
    <row r="72" spans="5:5" x14ac:dyDescent="0.3">
      <c r="E72" s="101"/>
    </row>
    <row r="73" spans="5:5" x14ac:dyDescent="0.3">
      <c r="E73" s="101"/>
    </row>
    <row r="74" spans="5:5" x14ac:dyDescent="0.3">
      <c r="E74" s="101"/>
    </row>
    <row r="75" spans="5:5" x14ac:dyDescent="0.3">
      <c r="E75" s="101"/>
    </row>
    <row r="76" spans="5:5" x14ac:dyDescent="0.3">
      <c r="E76" s="101"/>
    </row>
    <row r="77" spans="5:5" x14ac:dyDescent="0.3">
      <c r="E77" s="101"/>
    </row>
    <row r="78" spans="5:5" x14ac:dyDescent="0.3">
      <c r="E78" s="101"/>
    </row>
    <row r="79" spans="5:5" x14ac:dyDescent="0.3">
      <c r="E79" s="101"/>
    </row>
    <row r="80" spans="5:5" x14ac:dyDescent="0.3">
      <c r="E80" s="101"/>
    </row>
    <row r="81" spans="5:5" x14ac:dyDescent="0.3">
      <c r="E81" s="101"/>
    </row>
    <row r="82" spans="5:5" x14ac:dyDescent="0.3">
      <c r="E82" s="101"/>
    </row>
    <row r="83" spans="5:5" x14ac:dyDescent="0.3">
      <c r="E83" s="101"/>
    </row>
    <row r="84" spans="5:5" x14ac:dyDescent="0.3">
      <c r="E84" s="101"/>
    </row>
    <row r="85" spans="5:5" x14ac:dyDescent="0.3">
      <c r="E85" s="101"/>
    </row>
    <row r="86" spans="5:5" x14ac:dyDescent="0.3">
      <c r="E86" s="101"/>
    </row>
    <row r="87" spans="5:5" x14ac:dyDescent="0.3">
      <c r="E87" s="101"/>
    </row>
    <row r="88" spans="5:5" x14ac:dyDescent="0.3">
      <c r="E88" s="101"/>
    </row>
    <row r="89" spans="5:5" x14ac:dyDescent="0.3">
      <c r="E89" s="101"/>
    </row>
    <row r="90" spans="5:5" x14ac:dyDescent="0.3">
      <c r="E90" s="101"/>
    </row>
    <row r="91" spans="5:5" x14ac:dyDescent="0.3">
      <c r="E91" s="101"/>
    </row>
    <row r="92" spans="5:5" x14ac:dyDescent="0.3">
      <c r="E92" s="101"/>
    </row>
    <row r="93" spans="5:5" x14ac:dyDescent="0.3">
      <c r="E93" s="101"/>
    </row>
    <row r="94" spans="5:5" x14ac:dyDescent="0.3">
      <c r="E94" s="101"/>
    </row>
    <row r="95" spans="5:5" x14ac:dyDescent="0.3">
      <c r="E95" s="101"/>
    </row>
    <row r="96" spans="5:5" x14ac:dyDescent="0.3">
      <c r="E96" s="101"/>
    </row>
    <row r="97" spans="5:5" x14ac:dyDescent="0.3">
      <c r="E97" s="101"/>
    </row>
    <row r="98" spans="5:5" x14ac:dyDescent="0.3">
      <c r="E98" s="101"/>
    </row>
    <row r="99" spans="5:5" x14ac:dyDescent="0.3">
      <c r="E99" s="101"/>
    </row>
    <row r="100" spans="5:5" x14ac:dyDescent="0.3">
      <c r="E100" s="101"/>
    </row>
    <row r="101" spans="5:5" x14ac:dyDescent="0.3">
      <c r="E101" s="101"/>
    </row>
    <row r="102" spans="5:5" x14ac:dyDescent="0.3">
      <c r="E102" s="101"/>
    </row>
    <row r="103" spans="5:5" x14ac:dyDescent="0.3">
      <c r="E103" s="101"/>
    </row>
    <row r="104" spans="5:5" x14ac:dyDescent="0.3">
      <c r="E104" s="101"/>
    </row>
    <row r="105" spans="5:5" x14ac:dyDescent="0.3">
      <c r="E105" s="101"/>
    </row>
    <row r="106" spans="5:5" x14ac:dyDescent="0.3">
      <c r="E106" s="101"/>
    </row>
    <row r="107" spans="5:5" x14ac:dyDescent="0.3">
      <c r="E107" s="101"/>
    </row>
    <row r="108" spans="5:5" x14ac:dyDescent="0.3">
      <c r="E108" s="101"/>
    </row>
    <row r="109" spans="5:5" x14ac:dyDescent="0.3">
      <c r="E109" s="101"/>
    </row>
    <row r="110" spans="5:5" x14ac:dyDescent="0.3">
      <c r="E110" s="101"/>
    </row>
    <row r="111" spans="5:5" x14ac:dyDescent="0.3">
      <c r="E111" s="101"/>
    </row>
    <row r="112" spans="5:5" x14ac:dyDescent="0.3">
      <c r="E112" s="101"/>
    </row>
    <row r="113" spans="5:5" x14ac:dyDescent="0.3">
      <c r="E113" s="101"/>
    </row>
    <row r="114" spans="5:5" x14ac:dyDescent="0.3">
      <c r="E114" s="101"/>
    </row>
    <row r="115" spans="5:5" x14ac:dyDescent="0.3">
      <c r="E115" s="101"/>
    </row>
    <row r="116" spans="5:5" x14ac:dyDescent="0.3">
      <c r="E116" s="101"/>
    </row>
    <row r="117" spans="5:5" x14ac:dyDescent="0.3">
      <c r="E117" s="101"/>
    </row>
    <row r="118" spans="5:5" x14ac:dyDescent="0.3">
      <c r="E118" s="101"/>
    </row>
    <row r="119" spans="5:5" x14ac:dyDescent="0.3">
      <c r="E119" s="101"/>
    </row>
    <row r="120" spans="5:5" x14ac:dyDescent="0.3">
      <c r="E120" s="101"/>
    </row>
    <row r="121" spans="5:5" x14ac:dyDescent="0.3">
      <c r="E121" s="101"/>
    </row>
    <row r="122" spans="5:5" x14ac:dyDescent="0.3">
      <c r="E122" s="101"/>
    </row>
    <row r="123" spans="5:5" x14ac:dyDescent="0.3">
      <c r="E123" s="101"/>
    </row>
    <row r="124" spans="5:5" x14ac:dyDescent="0.3">
      <c r="E124" s="101"/>
    </row>
    <row r="125" spans="5:5" x14ac:dyDescent="0.3">
      <c r="E125" s="101"/>
    </row>
    <row r="126" spans="5:5" x14ac:dyDescent="0.3">
      <c r="E126" s="101"/>
    </row>
    <row r="127" spans="5:5" x14ac:dyDescent="0.3">
      <c r="E127" s="101"/>
    </row>
    <row r="128" spans="5:5" x14ac:dyDescent="0.3">
      <c r="E128" s="101"/>
    </row>
    <row r="129" spans="5:5" x14ac:dyDescent="0.3">
      <c r="E129" s="101"/>
    </row>
    <row r="130" spans="5:5" x14ac:dyDescent="0.3">
      <c r="E130" s="101"/>
    </row>
    <row r="131" spans="5:5" x14ac:dyDescent="0.3">
      <c r="E131" s="101"/>
    </row>
    <row r="132" spans="5:5" x14ac:dyDescent="0.3">
      <c r="E132" s="101"/>
    </row>
    <row r="133" spans="5:5" x14ac:dyDescent="0.3">
      <c r="E133" s="101"/>
    </row>
    <row r="134" spans="5:5" x14ac:dyDescent="0.3">
      <c r="E134" s="101"/>
    </row>
    <row r="135" spans="5:5" x14ac:dyDescent="0.3">
      <c r="E135" s="101"/>
    </row>
    <row r="136" spans="5:5" x14ac:dyDescent="0.3">
      <c r="E136" s="101"/>
    </row>
    <row r="137" spans="5:5" x14ac:dyDescent="0.3">
      <c r="E137" s="101"/>
    </row>
    <row r="138" spans="5:5" x14ac:dyDescent="0.3">
      <c r="E138" s="101"/>
    </row>
    <row r="139" spans="5:5" x14ac:dyDescent="0.3">
      <c r="E139" s="101"/>
    </row>
    <row r="140" spans="5:5" x14ac:dyDescent="0.3">
      <c r="E140" s="101"/>
    </row>
    <row r="141" spans="5:5" x14ac:dyDescent="0.3">
      <c r="E141" s="101"/>
    </row>
    <row r="142" spans="5:5" x14ac:dyDescent="0.3">
      <c r="E142" s="101"/>
    </row>
    <row r="143" spans="5:5" x14ac:dyDescent="0.3">
      <c r="E143" s="101"/>
    </row>
    <row r="144" spans="5:5" x14ac:dyDescent="0.3">
      <c r="E144" s="101"/>
    </row>
    <row r="145" spans="5:5" x14ac:dyDescent="0.3">
      <c r="E145" s="101"/>
    </row>
    <row r="146" spans="5:5" x14ac:dyDescent="0.3">
      <c r="E146" s="101"/>
    </row>
    <row r="147" spans="5:5" x14ac:dyDescent="0.3">
      <c r="E147" s="101"/>
    </row>
    <row r="148" spans="5:5" x14ac:dyDescent="0.3">
      <c r="E148" s="101"/>
    </row>
    <row r="149" spans="5:5" x14ac:dyDescent="0.3">
      <c r="E149" s="101"/>
    </row>
    <row r="150" spans="5:5" x14ac:dyDescent="0.3">
      <c r="E150" s="101"/>
    </row>
    <row r="151" spans="5:5" x14ac:dyDescent="0.3">
      <c r="E151" s="101"/>
    </row>
    <row r="152" spans="5:5" x14ac:dyDescent="0.3">
      <c r="E152" s="101"/>
    </row>
    <row r="153" spans="5:5" x14ac:dyDescent="0.3">
      <c r="E153" s="101"/>
    </row>
    <row r="154" spans="5:5" x14ac:dyDescent="0.3">
      <c r="E154" s="101"/>
    </row>
    <row r="155" spans="5:5" x14ac:dyDescent="0.3">
      <c r="E155" s="101"/>
    </row>
    <row r="156" spans="5:5" x14ac:dyDescent="0.3">
      <c r="E156" s="101"/>
    </row>
    <row r="157" spans="5:5" x14ac:dyDescent="0.3">
      <c r="E157" s="101"/>
    </row>
    <row r="158" spans="5:5" x14ac:dyDescent="0.3">
      <c r="E158" s="101"/>
    </row>
    <row r="159" spans="5:5" x14ac:dyDescent="0.3">
      <c r="E159" s="101"/>
    </row>
    <row r="160" spans="5:5" x14ac:dyDescent="0.3">
      <c r="E160" s="101"/>
    </row>
    <row r="161" spans="5:5" x14ac:dyDescent="0.3">
      <c r="E161" s="101"/>
    </row>
    <row r="162" spans="5:5" x14ac:dyDescent="0.3">
      <c r="E162" s="101"/>
    </row>
    <row r="163" spans="5:5" x14ac:dyDescent="0.3">
      <c r="E163" s="101"/>
    </row>
    <row r="164" spans="5:5" x14ac:dyDescent="0.3">
      <c r="E164" s="101"/>
    </row>
    <row r="165" spans="5:5" x14ac:dyDescent="0.3">
      <c r="E165" s="101"/>
    </row>
    <row r="166" spans="5:5" x14ac:dyDescent="0.3">
      <c r="E166" s="101"/>
    </row>
    <row r="167" spans="5:5" x14ac:dyDescent="0.3">
      <c r="E167" s="101"/>
    </row>
    <row r="168" spans="5:5" x14ac:dyDescent="0.3">
      <c r="E168" s="101"/>
    </row>
    <row r="169" spans="5:5" x14ac:dyDescent="0.3">
      <c r="E169" s="101"/>
    </row>
    <row r="170" spans="5:5" x14ac:dyDescent="0.3">
      <c r="E170" s="101"/>
    </row>
    <row r="171" spans="5:5" x14ac:dyDescent="0.3">
      <c r="E171" s="101"/>
    </row>
    <row r="172" spans="5:5" x14ac:dyDescent="0.3">
      <c r="E172" s="101"/>
    </row>
    <row r="173" spans="5:5" x14ac:dyDescent="0.3">
      <c r="E173" s="101"/>
    </row>
    <row r="174" spans="5:5" x14ac:dyDescent="0.3">
      <c r="E174" s="101"/>
    </row>
    <row r="175" spans="5:5" x14ac:dyDescent="0.3">
      <c r="E175" s="101"/>
    </row>
    <row r="176" spans="5:5" x14ac:dyDescent="0.3">
      <c r="E176" s="101"/>
    </row>
    <row r="177" spans="5:5" x14ac:dyDescent="0.3">
      <c r="E177" s="101"/>
    </row>
    <row r="178" spans="5:5" x14ac:dyDescent="0.3">
      <c r="E178" s="101"/>
    </row>
    <row r="179" spans="5:5" x14ac:dyDescent="0.3">
      <c r="E179" s="101"/>
    </row>
    <row r="180" spans="5:5" x14ac:dyDescent="0.3">
      <c r="E180" s="101"/>
    </row>
    <row r="181" spans="5:5" x14ac:dyDescent="0.3">
      <c r="E181" s="101"/>
    </row>
    <row r="182" spans="5:5" x14ac:dyDescent="0.3">
      <c r="E182" s="101"/>
    </row>
    <row r="183" spans="5:5" x14ac:dyDescent="0.3">
      <c r="E183" s="101"/>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rgb="FFFFC000"/>
  </sheetPr>
  <dimension ref="A1:M219"/>
  <sheetViews>
    <sheetView topLeftCell="A19" zoomScale="55" zoomScaleNormal="55" workbookViewId="0">
      <selection activeCell="F3" sqref="F3"/>
    </sheetView>
  </sheetViews>
  <sheetFormatPr baseColWidth="10" defaultRowHeight="14.4" x14ac:dyDescent="0.3"/>
  <cols>
    <col min="1" max="1" width="35" customWidth="1"/>
    <col min="2" max="2" width="28.44140625" customWidth="1"/>
    <col min="3" max="3" width="16.33203125" customWidth="1"/>
    <col min="4" max="4" width="66.6640625" style="101" customWidth="1"/>
    <col min="5" max="5" width="66.6640625" customWidth="1"/>
    <col min="6" max="6" width="56.33203125" bestFit="1" customWidth="1"/>
    <col min="7" max="7" width="56.6640625" bestFit="1" customWidth="1"/>
    <col min="8" max="9" width="56.6640625" hidden="1" customWidth="1"/>
    <col min="10" max="10" width="35.5546875" bestFit="1" customWidth="1"/>
    <col min="11" max="12" width="19.5546875" bestFit="1" customWidth="1"/>
    <col min="13" max="13" width="14.33203125" customWidth="1"/>
  </cols>
  <sheetData>
    <row r="1" spans="1:13" ht="51.75" customHeight="1" x14ac:dyDescent="0.3">
      <c r="A1" s="189" t="s">
        <v>409</v>
      </c>
      <c r="C1" s="101"/>
      <c r="D1" s="169" t="s">
        <v>308</v>
      </c>
      <c r="E1" s="169" t="s">
        <v>308</v>
      </c>
      <c r="F1" s="170" t="s">
        <v>309</v>
      </c>
      <c r="G1" s="170" t="s">
        <v>309</v>
      </c>
      <c r="H1" s="170"/>
      <c r="I1" s="170"/>
      <c r="J1" s="146" t="s">
        <v>257</v>
      </c>
      <c r="K1" s="415" t="s">
        <v>307</v>
      </c>
      <c r="L1" s="415"/>
      <c r="M1" s="415"/>
    </row>
    <row r="2" spans="1:13" x14ac:dyDescent="0.3">
      <c r="A2" s="97"/>
      <c r="C2" s="101"/>
      <c r="D2" s="130">
        <v>512</v>
      </c>
      <c r="E2" s="385">
        <v>467</v>
      </c>
      <c r="F2">
        <v>512</v>
      </c>
      <c r="G2">
        <v>627</v>
      </c>
      <c r="H2" s="331">
        <v>627</v>
      </c>
      <c r="I2" s="331">
        <v>627</v>
      </c>
    </row>
    <row r="3" spans="1:13" ht="14.25" customHeight="1" x14ac:dyDescent="0.3">
      <c r="A3" s="97"/>
      <c r="C3" s="101"/>
      <c r="D3" s="127" t="s">
        <v>203</v>
      </c>
      <c r="E3" s="128" t="s">
        <v>213</v>
      </c>
      <c r="F3" t="s">
        <v>296</v>
      </c>
      <c r="H3" s="331"/>
      <c r="I3" s="331"/>
    </row>
    <row r="4" spans="1:13" ht="14.25" customHeight="1" x14ac:dyDescent="0.3">
      <c r="A4" s="102"/>
      <c r="C4" s="24" t="s">
        <v>221</v>
      </c>
      <c r="D4" s="129">
        <v>1</v>
      </c>
      <c r="E4" s="129" t="s">
        <v>222</v>
      </c>
      <c r="F4">
        <v>1</v>
      </c>
      <c r="G4">
        <v>1</v>
      </c>
      <c r="H4" s="331">
        <v>1</v>
      </c>
      <c r="I4" s="331">
        <v>1</v>
      </c>
      <c r="J4" t="s">
        <v>257</v>
      </c>
    </row>
    <row r="5" spans="1:13" ht="409.6" x14ac:dyDescent="0.3">
      <c r="A5" s="99" t="s">
        <v>251</v>
      </c>
      <c r="B5" s="96"/>
      <c r="C5" s="172"/>
      <c r="D5" s="132" t="s">
        <v>968</v>
      </c>
      <c r="E5" s="173" t="s">
        <v>527</v>
      </c>
      <c r="F5" s="145" t="s">
        <v>528</v>
      </c>
      <c r="G5" s="94" t="s">
        <v>303</v>
      </c>
      <c r="H5" s="332"/>
      <c r="I5" s="332"/>
      <c r="J5" s="94" t="s">
        <v>295</v>
      </c>
    </row>
    <row r="6" spans="1:13" x14ac:dyDescent="0.3">
      <c r="A6" s="97"/>
      <c r="D6" s="148" t="s">
        <v>212</v>
      </c>
      <c r="E6" s="148" t="s">
        <v>212</v>
      </c>
      <c r="F6" s="124" t="s">
        <v>212</v>
      </c>
      <c r="G6" s="124" t="s">
        <v>212</v>
      </c>
      <c r="H6" s="336" t="s">
        <v>212</v>
      </c>
      <c r="I6" s="336" t="s">
        <v>212</v>
      </c>
      <c r="K6" s="416" t="s">
        <v>214</v>
      </c>
      <c r="L6" s="416"/>
      <c r="M6" s="416"/>
    </row>
    <row r="7" spans="1:13" x14ac:dyDescent="0.3">
      <c r="A7" s="103" t="s">
        <v>182</v>
      </c>
      <c r="B7" s="104"/>
      <c r="C7" s="105">
        <v>3</v>
      </c>
      <c r="D7" s="147" t="s">
        <v>132</v>
      </c>
      <c r="E7" s="147" t="s">
        <v>132</v>
      </c>
      <c r="F7" s="118" t="s">
        <v>131</v>
      </c>
      <c r="G7" s="118" t="s">
        <v>131</v>
      </c>
      <c r="H7" s="333" t="s">
        <v>720</v>
      </c>
      <c r="I7" s="333" t="s">
        <v>720</v>
      </c>
      <c r="J7" s="106"/>
      <c r="K7" s="106" t="s">
        <v>132</v>
      </c>
      <c r="L7" s="106" t="s">
        <v>132</v>
      </c>
      <c r="M7" s="106" t="s">
        <v>132</v>
      </c>
    </row>
    <row r="8" spans="1:13" ht="43.2" x14ac:dyDescent="0.3">
      <c r="A8" s="103" t="s">
        <v>183</v>
      </c>
      <c r="B8" s="104" t="s">
        <v>89</v>
      </c>
      <c r="C8" s="105">
        <v>8</v>
      </c>
      <c r="D8" s="108" t="s">
        <v>217</v>
      </c>
      <c r="E8" s="108" t="s">
        <v>220</v>
      </c>
      <c r="F8" s="94" t="s">
        <v>297</v>
      </c>
      <c r="G8" s="94" t="s">
        <v>297</v>
      </c>
      <c r="H8" s="337" t="s">
        <v>721</v>
      </c>
      <c r="I8" s="337" t="s">
        <v>721</v>
      </c>
      <c r="J8" s="107"/>
      <c r="K8" s="107" t="s">
        <v>65</v>
      </c>
      <c r="L8" s="107" t="s">
        <v>65</v>
      </c>
      <c r="M8" s="107" t="s">
        <v>65</v>
      </c>
    </row>
    <row r="9" spans="1:13" x14ac:dyDescent="0.3">
      <c r="A9" s="103" t="s">
        <v>184</v>
      </c>
      <c r="B9" s="104"/>
      <c r="C9" s="105">
        <v>2</v>
      </c>
      <c r="D9" s="119" t="s">
        <v>50</v>
      </c>
      <c r="E9" s="119" t="s">
        <v>50</v>
      </c>
      <c r="F9" s="119" t="s">
        <v>50</v>
      </c>
      <c r="G9" s="119" t="s">
        <v>50</v>
      </c>
      <c r="H9" s="338" t="s">
        <v>722</v>
      </c>
      <c r="I9" s="338" t="s">
        <v>722</v>
      </c>
      <c r="J9" s="109"/>
      <c r="K9" s="109" t="s">
        <v>50</v>
      </c>
      <c r="L9" s="109" t="s">
        <v>50</v>
      </c>
      <c r="M9" s="109" t="s">
        <v>50</v>
      </c>
    </row>
    <row r="10" spans="1:13" x14ac:dyDescent="0.3">
      <c r="A10" s="103" t="s">
        <v>185</v>
      </c>
      <c r="B10" s="104" t="s">
        <v>49</v>
      </c>
      <c r="C10" s="105">
        <v>17</v>
      </c>
      <c r="D10" s="120" t="s">
        <v>215</v>
      </c>
      <c r="E10" s="119" t="s">
        <v>301</v>
      </c>
      <c r="F10" s="120" t="s">
        <v>299</v>
      </c>
      <c r="G10" s="119" t="s">
        <v>300</v>
      </c>
      <c r="H10" s="338" t="s">
        <v>723</v>
      </c>
      <c r="I10" s="338" t="s">
        <v>723</v>
      </c>
      <c r="J10" s="109"/>
      <c r="K10" s="109">
        <v>512391000</v>
      </c>
      <c r="L10" s="109">
        <v>467190000</v>
      </c>
      <c r="M10" s="109">
        <v>467190000</v>
      </c>
    </row>
    <row r="11" spans="1:13" ht="28.8" x14ac:dyDescent="0.3">
      <c r="A11" s="103" t="s">
        <v>186</v>
      </c>
      <c r="B11" s="104" t="s">
        <v>46</v>
      </c>
      <c r="C11" s="105">
        <v>1</v>
      </c>
      <c r="D11" s="118" t="s">
        <v>204</v>
      </c>
      <c r="E11" s="122" t="s">
        <v>86</v>
      </c>
      <c r="F11" s="118" t="s">
        <v>204</v>
      </c>
      <c r="G11" s="118" t="s">
        <v>51</v>
      </c>
      <c r="H11" s="333" t="s">
        <v>705</v>
      </c>
      <c r="I11" s="333" t="s">
        <v>204</v>
      </c>
      <c r="J11" s="106"/>
      <c r="K11" s="106"/>
      <c r="L11" s="109" t="s">
        <v>86</v>
      </c>
      <c r="M11" s="109" t="s">
        <v>86</v>
      </c>
    </row>
    <row r="12" spans="1:13" ht="28.8" x14ac:dyDescent="0.3">
      <c r="A12" s="103" t="s">
        <v>187</v>
      </c>
      <c r="B12" s="117"/>
      <c r="C12" s="105">
        <v>17</v>
      </c>
      <c r="D12" s="118" t="s">
        <v>206</v>
      </c>
      <c r="E12" s="110" t="s">
        <v>226</v>
      </c>
      <c r="F12" s="118" t="s">
        <v>206</v>
      </c>
      <c r="G12" s="118" t="str">
        <f>PREAMBULE!$B$24</f>
        <v>01R1R000</v>
      </c>
      <c r="H12" s="333" t="s">
        <v>724</v>
      </c>
      <c r="I12" s="333" t="s">
        <v>724</v>
      </c>
      <c r="J12" s="109"/>
      <c r="K12" s="109"/>
      <c r="L12" s="109" t="s">
        <v>91</v>
      </c>
      <c r="M12" s="109" t="s">
        <v>92</v>
      </c>
    </row>
    <row r="13" spans="1:13" ht="43.2" x14ac:dyDescent="0.3">
      <c r="A13" s="103" t="s">
        <v>188</v>
      </c>
      <c r="B13" s="117"/>
      <c r="C13" s="105">
        <v>35</v>
      </c>
      <c r="D13" s="112" t="s">
        <v>216</v>
      </c>
      <c r="E13" s="112" t="s">
        <v>526</v>
      </c>
      <c r="F13" s="94" t="s">
        <v>298</v>
      </c>
      <c r="G13" s="94" t="s">
        <v>383</v>
      </c>
      <c r="H13" s="332" t="s">
        <v>725</v>
      </c>
      <c r="I13" s="332" t="s">
        <v>725</v>
      </c>
      <c r="J13" s="106"/>
      <c r="K13" s="106" t="s">
        <v>90</v>
      </c>
      <c r="L13" s="106" t="s">
        <v>90</v>
      </c>
      <c r="M13" s="106" t="s">
        <v>90</v>
      </c>
    </row>
    <row r="14" spans="1:13" ht="119.25" customHeight="1" x14ac:dyDescent="0.3">
      <c r="A14" s="103" t="s">
        <v>189</v>
      </c>
      <c r="B14" s="104" t="s">
        <v>117</v>
      </c>
      <c r="C14" s="105">
        <v>35</v>
      </c>
      <c r="D14" s="112" t="s">
        <v>530</v>
      </c>
      <c r="E14" s="112" t="s">
        <v>371</v>
      </c>
      <c r="F14" s="94" t="s">
        <v>529</v>
      </c>
      <c r="G14" s="94" t="s">
        <v>382</v>
      </c>
      <c r="H14" s="332" t="s">
        <v>726</v>
      </c>
      <c r="I14" s="332" t="s">
        <v>726</v>
      </c>
      <c r="J14" s="111"/>
      <c r="K14" s="111" t="s">
        <v>330</v>
      </c>
      <c r="L14" s="111" t="s">
        <v>330</v>
      </c>
      <c r="M14" s="111" t="s">
        <v>330</v>
      </c>
    </row>
    <row r="15" spans="1:13" x14ac:dyDescent="0.3">
      <c r="A15" s="103" t="s">
        <v>190</v>
      </c>
      <c r="B15" s="104" t="s">
        <v>47</v>
      </c>
      <c r="C15" s="105">
        <v>3</v>
      </c>
      <c r="D15" s="118" t="s">
        <v>517</v>
      </c>
      <c r="E15" s="118" t="s">
        <v>205</v>
      </c>
      <c r="F15" s="118" t="s">
        <v>517</v>
      </c>
      <c r="G15" s="118" t="s">
        <v>205</v>
      </c>
      <c r="H15" s="333" t="s">
        <v>727</v>
      </c>
      <c r="I15" s="333" t="s">
        <v>727</v>
      </c>
      <c r="J15" s="111"/>
      <c r="K15" s="111"/>
      <c r="L15" s="111"/>
      <c r="M15" s="111"/>
    </row>
    <row r="16" spans="1:13" x14ac:dyDescent="0.3">
      <c r="A16" s="103" t="s">
        <v>191</v>
      </c>
      <c r="B16" s="104" t="s">
        <v>48</v>
      </c>
      <c r="C16" s="105">
        <v>8</v>
      </c>
      <c r="D16" s="118" t="s">
        <v>207</v>
      </c>
      <c r="E16" s="118" t="s">
        <v>207</v>
      </c>
      <c r="F16" s="118" t="s">
        <v>207</v>
      </c>
      <c r="G16" s="118" t="s">
        <v>207</v>
      </c>
      <c r="H16" s="333" t="s">
        <v>728</v>
      </c>
      <c r="I16" s="333" t="s">
        <v>728</v>
      </c>
      <c r="J16" s="111"/>
      <c r="K16" s="111"/>
      <c r="L16" s="111"/>
      <c r="M16" s="111"/>
    </row>
    <row r="17" spans="1:13" ht="33" customHeight="1" x14ac:dyDescent="0.3">
      <c r="A17" s="103" t="s">
        <v>192</v>
      </c>
      <c r="B17" s="117"/>
      <c r="C17" s="105">
        <v>1</v>
      </c>
      <c r="D17" s="150" t="s">
        <v>331</v>
      </c>
      <c r="E17" s="150" t="s">
        <v>332</v>
      </c>
      <c r="F17" s="285" t="s">
        <v>52</v>
      </c>
      <c r="G17" s="285" t="s">
        <v>63</v>
      </c>
      <c r="H17" s="339" t="s">
        <v>729</v>
      </c>
      <c r="I17" s="339" t="s">
        <v>729</v>
      </c>
      <c r="J17" s="106"/>
      <c r="K17" s="106" t="s">
        <v>63</v>
      </c>
      <c r="L17" s="106" t="s">
        <v>52</v>
      </c>
      <c r="M17" s="106" t="s">
        <v>52</v>
      </c>
    </row>
    <row r="18" spans="1:13" ht="78" customHeight="1" x14ac:dyDescent="0.3">
      <c r="A18" s="103" t="s">
        <v>193</v>
      </c>
      <c r="B18" s="113" t="s">
        <v>103</v>
      </c>
      <c r="C18" s="105">
        <v>20</v>
      </c>
      <c r="D18" s="115" t="s">
        <v>255</v>
      </c>
      <c r="E18" s="115" t="s">
        <v>254</v>
      </c>
      <c r="F18" s="115" t="s">
        <v>302</v>
      </c>
      <c r="G18" s="176" t="s">
        <v>384</v>
      </c>
      <c r="H18" s="340" t="s">
        <v>730</v>
      </c>
      <c r="I18" s="340" t="s">
        <v>730</v>
      </c>
      <c r="J18" s="114"/>
      <c r="K18" s="114" t="s">
        <v>121</v>
      </c>
      <c r="L18" s="114" t="s">
        <v>218</v>
      </c>
      <c r="M18" s="114" t="s">
        <v>219</v>
      </c>
    </row>
    <row r="19" spans="1:13" x14ac:dyDescent="0.3">
      <c r="A19" s="103" t="s">
        <v>194</v>
      </c>
      <c r="B19" s="117"/>
      <c r="C19" s="105">
        <v>1</v>
      </c>
      <c r="D19" s="121" t="s">
        <v>53</v>
      </c>
      <c r="E19" s="121" t="s">
        <v>53</v>
      </c>
      <c r="F19" s="121" t="s">
        <v>53</v>
      </c>
      <c r="G19" s="121" t="s">
        <v>53</v>
      </c>
      <c r="H19" s="341" t="s">
        <v>731</v>
      </c>
      <c r="I19" s="341" t="s">
        <v>731</v>
      </c>
      <c r="J19" s="116"/>
      <c r="K19" s="116" t="s">
        <v>53</v>
      </c>
      <c r="L19" s="116" t="s">
        <v>53</v>
      </c>
      <c r="M19" s="116" t="s">
        <v>53</v>
      </c>
    </row>
    <row r="20" spans="1:13" ht="62.25" customHeight="1" x14ac:dyDescent="0.3">
      <c r="A20" s="103" t="s">
        <v>195</v>
      </c>
      <c r="B20" s="104" t="s">
        <v>104</v>
      </c>
      <c r="C20" s="105">
        <v>8</v>
      </c>
      <c r="D20" s="112" t="s">
        <v>262</v>
      </c>
      <c r="E20" s="112" t="s">
        <v>369</v>
      </c>
      <c r="F20" s="112" t="s">
        <v>262</v>
      </c>
      <c r="G20" s="112" t="s">
        <v>385</v>
      </c>
      <c r="H20" s="342" t="s">
        <v>732</v>
      </c>
      <c r="I20" s="342" t="s">
        <v>732</v>
      </c>
      <c r="J20" s="126"/>
      <c r="K20" s="126" t="str">
        <f ca="1">TEXT(TODAY(),"aammjj")&amp;"01"</f>
        <v>21061601</v>
      </c>
      <c r="L20" s="126" t="str">
        <f ca="1">TEXT(TODAY(),"aammjj")&amp;"01"</f>
        <v>21061601</v>
      </c>
      <c r="M20" s="126" t="str">
        <f ca="1">TEXT(TODAY(),"aammjj")&amp;"01"</f>
        <v>21061601</v>
      </c>
    </row>
    <row r="21" spans="1:13" x14ac:dyDescent="0.3">
      <c r="A21" s="103" t="s">
        <v>196</v>
      </c>
      <c r="B21" s="117"/>
      <c r="C21" s="105">
        <v>3</v>
      </c>
      <c r="D21" s="118" t="s">
        <v>54</v>
      </c>
      <c r="E21" s="122" t="s">
        <v>54</v>
      </c>
      <c r="F21" s="118" t="s">
        <v>54</v>
      </c>
      <c r="G21" s="122" t="s">
        <v>54</v>
      </c>
      <c r="H21" s="338" t="s">
        <v>733</v>
      </c>
      <c r="I21" s="338" t="s">
        <v>733</v>
      </c>
      <c r="J21" s="111"/>
      <c r="K21" s="111" t="s">
        <v>54</v>
      </c>
      <c r="L21" s="111" t="s">
        <v>54</v>
      </c>
      <c r="M21" s="111" t="s">
        <v>54</v>
      </c>
    </row>
    <row r="22" spans="1:13" x14ac:dyDescent="0.3">
      <c r="A22" s="103" t="s">
        <v>197</v>
      </c>
      <c r="B22" s="117"/>
      <c r="C22" s="105">
        <v>10</v>
      </c>
      <c r="D22" s="118" t="s">
        <v>208</v>
      </c>
      <c r="E22" s="118" t="s">
        <v>208</v>
      </c>
      <c r="F22" s="118" t="s">
        <v>208</v>
      </c>
      <c r="G22" s="118" t="s">
        <v>208</v>
      </c>
      <c r="H22" s="333" t="s">
        <v>734</v>
      </c>
      <c r="I22" s="333" t="s">
        <v>734</v>
      </c>
      <c r="J22" s="111"/>
      <c r="K22" s="111"/>
      <c r="L22" s="111"/>
      <c r="M22" s="111"/>
    </row>
    <row r="23" spans="1:13" x14ac:dyDescent="0.3">
      <c r="A23" s="103" t="s">
        <v>198</v>
      </c>
      <c r="B23" s="117"/>
      <c r="C23" s="105">
        <v>3</v>
      </c>
      <c r="D23" s="122" t="s">
        <v>55</v>
      </c>
      <c r="E23" s="122" t="s">
        <v>55</v>
      </c>
      <c r="F23" s="122" t="s">
        <v>55</v>
      </c>
      <c r="G23" s="122" t="s">
        <v>55</v>
      </c>
      <c r="H23" s="338" t="s">
        <v>735</v>
      </c>
      <c r="I23" s="338" t="s">
        <v>735</v>
      </c>
      <c r="J23" s="111"/>
      <c r="K23" s="111" t="s">
        <v>55</v>
      </c>
      <c r="L23" s="111" t="s">
        <v>55</v>
      </c>
      <c r="M23" s="111" t="s">
        <v>55</v>
      </c>
    </row>
    <row r="24" spans="1:13" x14ac:dyDescent="0.3">
      <c r="A24" s="103" t="s">
        <v>199</v>
      </c>
      <c r="B24" s="104" t="s">
        <v>48</v>
      </c>
      <c r="C24" s="105">
        <v>40</v>
      </c>
      <c r="D24" s="118" t="s">
        <v>209</v>
      </c>
      <c r="E24" s="118" t="s">
        <v>209</v>
      </c>
      <c r="F24" s="118" t="s">
        <v>209</v>
      </c>
      <c r="G24" s="118" t="s">
        <v>209</v>
      </c>
      <c r="H24" s="333" t="s">
        <v>736</v>
      </c>
      <c r="I24" s="333" t="s">
        <v>736</v>
      </c>
      <c r="J24" s="107"/>
      <c r="K24" s="107"/>
      <c r="L24" s="107"/>
      <c r="M24" s="107"/>
    </row>
    <row r="25" spans="1:13" x14ac:dyDescent="0.3">
      <c r="A25" s="103" t="s">
        <v>200</v>
      </c>
      <c r="B25" s="117"/>
      <c r="C25" s="105">
        <v>3</v>
      </c>
      <c r="D25" s="123" t="s">
        <v>64</v>
      </c>
      <c r="E25" s="123" t="s">
        <v>64</v>
      </c>
      <c r="F25" s="123" t="s">
        <v>64</v>
      </c>
      <c r="G25" s="123" t="s">
        <v>64</v>
      </c>
      <c r="H25" s="343" t="s">
        <v>737</v>
      </c>
      <c r="I25" s="343" t="s">
        <v>737</v>
      </c>
      <c r="J25" s="107"/>
      <c r="K25" s="107" t="s">
        <v>64</v>
      </c>
      <c r="L25" s="107" t="s">
        <v>64</v>
      </c>
      <c r="M25" s="107" t="s">
        <v>64</v>
      </c>
    </row>
    <row r="26" spans="1:13" x14ac:dyDescent="0.3">
      <c r="A26" s="103" t="s">
        <v>201</v>
      </c>
      <c r="B26" s="117"/>
      <c r="C26" s="105">
        <v>2</v>
      </c>
      <c r="D26" s="118" t="s">
        <v>499</v>
      </c>
      <c r="E26" s="118" t="s">
        <v>499</v>
      </c>
      <c r="F26" s="123" t="s">
        <v>499</v>
      </c>
      <c r="G26" s="123" t="s">
        <v>499</v>
      </c>
      <c r="H26" s="343" t="s">
        <v>738</v>
      </c>
      <c r="I26" s="343" t="s">
        <v>738</v>
      </c>
      <c r="J26" s="109"/>
      <c r="K26" s="109" t="s">
        <v>499</v>
      </c>
      <c r="L26" s="109" t="s">
        <v>499</v>
      </c>
      <c r="M26" s="109" t="s">
        <v>499</v>
      </c>
    </row>
    <row r="27" spans="1:13" x14ac:dyDescent="0.3">
      <c r="A27" s="103" t="s">
        <v>202</v>
      </c>
      <c r="B27" s="117"/>
      <c r="C27" s="105">
        <v>2</v>
      </c>
      <c r="D27" s="118" t="s">
        <v>211</v>
      </c>
      <c r="E27" s="118" t="s">
        <v>211</v>
      </c>
      <c r="F27" s="118" t="s">
        <v>211</v>
      </c>
      <c r="G27" s="118" t="s">
        <v>211</v>
      </c>
      <c r="H27" s="333" t="s">
        <v>739</v>
      </c>
      <c r="I27" s="333" t="s">
        <v>739</v>
      </c>
      <c r="J27" s="111"/>
      <c r="K27" s="111"/>
      <c r="L27" s="111"/>
      <c r="M27" s="111"/>
    </row>
    <row r="28" spans="1:13" x14ac:dyDescent="0.3">
      <c r="A28" s="103" t="s">
        <v>197</v>
      </c>
      <c r="B28" s="117"/>
      <c r="C28" s="105">
        <v>35</v>
      </c>
      <c r="D28" s="118" t="s">
        <v>210</v>
      </c>
      <c r="E28" s="118" t="s">
        <v>210</v>
      </c>
      <c r="F28" s="118" t="s">
        <v>210</v>
      </c>
      <c r="G28" s="118" t="s">
        <v>210</v>
      </c>
      <c r="H28" s="333" t="s">
        <v>210</v>
      </c>
      <c r="I28" s="333" t="s">
        <v>210</v>
      </c>
      <c r="J28" s="111"/>
      <c r="K28" s="111"/>
      <c r="L28" s="111"/>
      <c r="M28" s="111"/>
    </row>
    <row r="29" spans="1:13" x14ac:dyDescent="0.3">
      <c r="A29" s="103" t="s">
        <v>706</v>
      </c>
      <c r="B29" s="117"/>
      <c r="C29" s="105">
        <v>173</v>
      </c>
      <c r="D29" s="333" t="s">
        <v>715</v>
      </c>
      <c r="E29" s="333" t="s">
        <v>715</v>
      </c>
      <c r="F29" s="333" t="s">
        <v>715</v>
      </c>
      <c r="G29" s="333" t="s">
        <v>715</v>
      </c>
      <c r="H29" s="333" t="s">
        <v>715</v>
      </c>
      <c r="I29" s="333" t="s">
        <v>715</v>
      </c>
      <c r="J29" s="24"/>
      <c r="K29" s="24"/>
      <c r="L29" s="24"/>
      <c r="M29" s="24"/>
    </row>
    <row r="30" spans="1:13" x14ac:dyDescent="0.3">
      <c r="A30" s="103" t="s">
        <v>707</v>
      </c>
      <c r="B30" s="117"/>
      <c r="C30" s="105">
        <v>2</v>
      </c>
      <c r="D30" s="333" t="s">
        <v>211</v>
      </c>
      <c r="E30" s="333" t="s">
        <v>211</v>
      </c>
      <c r="F30" s="333" t="s">
        <v>211</v>
      </c>
      <c r="G30" s="333" t="s">
        <v>211</v>
      </c>
      <c r="H30" s="334" t="str">
        <f>"les caractères 1 et 2 de la clé analytique soit "&amp;MID(PREAMBULE!$B$24,1,2)</f>
        <v>les caractères 1 et 2 de la clé analytique soit 01</v>
      </c>
      <c r="I30" s="333" t="s">
        <v>211</v>
      </c>
      <c r="J30" s="24"/>
      <c r="K30" s="24"/>
      <c r="L30" s="24"/>
      <c r="M30" s="24"/>
    </row>
    <row r="31" spans="1:13" x14ac:dyDescent="0.3">
      <c r="A31" s="103" t="s">
        <v>708</v>
      </c>
      <c r="B31" s="117"/>
      <c r="C31" s="105">
        <v>15</v>
      </c>
      <c r="D31" s="333" t="s">
        <v>716</v>
      </c>
      <c r="E31" s="333" t="s">
        <v>716</v>
      </c>
      <c r="F31" s="333" t="s">
        <v>716</v>
      </c>
      <c r="G31" s="333" t="s">
        <v>716</v>
      </c>
      <c r="H31" s="333" t="s">
        <v>716</v>
      </c>
      <c r="I31" s="333" t="s">
        <v>716</v>
      </c>
      <c r="J31" s="24"/>
      <c r="K31" s="24"/>
      <c r="L31" s="24"/>
      <c r="M31" s="24"/>
    </row>
    <row r="32" spans="1:13" x14ac:dyDescent="0.3">
      <c r="A32" s="103" t="s">
        <v>709</v>
      </c>
      <c r="B32" s="117"/>
      <c r="C32" s="105">
        <v>2</v>
      </c>
      <c r="D32" s="333" t="s">
        <v>211</v>
      </c>
      <c r="E32" s="333" t="s">
        <v>211</v>
      </c>
      <c r="F32" s="333" t="s">
        <v>211</v>
      </c>
      <c r="G32" s="333" t="s">
        <v>211</v>
      </c>
      <c r="H32" s="334" t="str">
        <f>"les caractères 3 et 4 de la clé analytique  soit "&amp;MID(PREAMBULE!$B$24,3,2)</f>
        <v>les caractères 3 et 4 de la clé analytique  soit R1</v>
      </c>
      <c r="I32" s="333" t="s">
        <v>211</v>
      </c>
      <c r="J32" s="24"/>
      <c r="K32" s="24"/>
      <c r="L32" s="24"/>
      <c r="M32" s="24"/>
    </row>
    <row r="33" spans="1:13" x14ac:dyDescent="0.3">
      <c r="A33" s="103" t="s">
        <v>710</v>
      </c>
      <c r="B33" s="117"/>
      <c r="C33" s="105">
        <v>15</v>
      </c>
      <c r="D33" s="333" t="s">
        <v>716</v>
      </c>
      <c r="E33" s="333" t="s">
        <v>716</v>
      </c>
      <c r="F33" s="333" t="s">
        <v>716</v>
      </c>
      <c r="G33" s="333" t="s">
        <v>716</v>
      </c>
      <c r="H33" s="333" t="s">
        <v>716</v>
      </c>
      <c r="I33" s="333" t="s">
        <v>716</v>
      </c>
      <c r="J33" s="24"/>
      <c r="K33" s="24"/>
      <c r="L33" s="24"/>
      <c r="M33" s="24"/>
    </row>
    <row r="34" spans="1:13" x14ac:dyDescent="0.3">
      <c r="A34" s="103" t="s">
        <v>711</v>
      </c>
      <c r="B34" s="117"/>
      <c r="C34" s="105">
        <v>1</v>
      </c>
      <c r="D34" s="335" t="s">
        <v>204</v>
      </c>
      <c r="E34" s="335" t="s">
        <v>204</v>
      </c>
      <c r="F34" s="335" t="s">
        <v>204</v>
      </c>
      <c r="G34" s="335" t="s">
        <v>204</v>
      </c>
      <c r="H34" s="334" t="str">
        <f>"le caractère 5 de la clé analytique soit "&amp;MID(PREAMBULE!$B$24,5,1)</f>
        <v>le caractère 5 de la clé analytique soit R</v>
      </c>
      <c r="I34" s="335" t="s">
        <v>204</v>
      </c>
      <c r="J34" s="24"/>
      <c r="K34" s="24"/>
      <c r="L34" s="24"/>
      <c r="M34" s="24"/>
    </row>
    <row r="35" spans="1:13" x14ac:dyDescent="0.3">
      <c r="A35" s="103" t="s">
        <v>712</v>
      </c>
      <c r="B35" s="117"/>
      <c r="C35" s="105">
        <v>16</v>
      </c>
      <c r="D35" s="335" t="s">
        <v>717</v>
      </c>
      <c r="E35" s="335" t="s">
        <v>717</v>
      </c>
      <c r="F35" s="335" t="s">
        <v>717</v>
      </c>
      <c r="G35" s="335" t="s">
        <v>717</v>
      </c>
      <c r="H35" s="335" t="s">
        <v>717</v>
      </c>
      <c r="I35" s="335" t="s">
        <v>717</v>
      </c>
      <c r="J35" s="24"/>
      <c r="K35" s="24"/>
      <c r="L35" s="24"/>
      <c r="M35" s="24"/>
    </row>
    <row r="36" spans="1:13" x14ac:dyDescent="0.3">
      <c r="A36" s="103" t="s">
        <v>713</v>
      </c>
      <c r="B36" s="117"/>
      <c r="C36" s="105">
        <v>3</v>
      </c>
      <c r="D36" s="335" t="s">
        <v>719</v>
      </c>
      <c r="E36" s="335" t="s">
        <v>719</v>
      </c>
      <c r="F36" s="335" t="s">
        <v>719</v>
      </c>
      <c r="G36" s="335" t="s">
        <v>719</v>
      </c>
      <c r="H36" s="334" t="str">
        <f>"les caractères 6, 7 et 8 de la clé analytique  soit "&amp;MID(PREAMBULE!$B$24,6,3)</f>
        <v>les caractères 6, 7 et 8 de la clé analytique  soit 000</v>
      </c>
      <c r="I36" s="335" t="s">
        <v>719</v>
      </c>
      <c r="J36" s="24"/>
      <c r="K36" s="24"/>
      <c r="L36" s="24"/>
      <c r="M36" s="24"/>
    </row>
    <row r="37" spans="1:13" x14ac:dyDescent="0.3">
      <c r="A37" s="103" t="s">
        <v>714</v>
      </c>
      <c r="B37" s="117"/>
      <c r="C37" s="105">
        <v>14</v>
      </c>
      <c r="D37" s="335" t="s">
        <v>718</v>
      </c>
      <c r="E37" s="335" t="s">
        <v>718</v>
      </c>
      <c r="F37" s="335" t="s">
        <v>718</v>
      </c>
      <c r="G37" s="335" t="s">
        <v>718</v>
      </c>
      <c r="H37" s="335" t="s">
        <v>718</v>
      </c>
      <c r="I37" s="335" t="s">
        <v>718</v>
      </c>
    </row>
    <row r="38" spans="1:13" s="41" customFormat="1" ht="90" customHeight="1" x14ac:dyDescent="0.3">
      <c r="A38" s="277"/>
      <c r="B38" s="329" t="s">
        <v>214</v>
      </c>
      <c r="C38" s="330"/>
      <c r="D38" s="328" t="s">
        <v>776</v>
      </c>
      <c r="E38" s="328" t="s">
        <v>777</v>
      </c>
      <c r="F38" s="174"/>
      <c r="G38" s="174"/>
      <c r="H38" s="174"/>
      <c r="I38" s="174"/>
    </row>
    <row r="39" spans="1:13" ht="23.4" x14ac:dyDescent="0.45">
      <c r="D39" s="417" t="s">
        <v>314</v>
      </c>
      <c r="E39" s="417"/>
      <c r="F39" s="417" t="s">
        <v>314</v>
      </c>
      <c r="G39" s="417"/>
      <c r="H39" s="317"/>
      <c r="I39" s="317"/>
    </row>
    <row r="40" spans="1:13" ht="15.6" x14ac:dyDescent="0.3">
      <c r="A40" s="277"/>
      <c r="C40" s="276" t="s">
        <v>221</v>
      </c>
      <c r="D40" s="227">
        <v>1</v>
      </c>
      <c r="E40" s="227" t="s">
        <v>53</v>
      </c>
      <c r="F40">
        <v>1</v>
      </c>
      <c r="G40">
        <v>1</v>
      </c>
    </row>
    <row r="41" spans="1:13" ht="66" customHeight="1" x14ac:dyDescent="0.3">
      <c r="A41" s="41"/>
      <c r="C41" t="s">
        <v>310</v>
      </c>
      <c r="D41" s="227" t="s">
        <v>326</v>
      </c>
      <c r="E41" s="227" t="s">
        <v>388</v>
      </c>
      <c r="F41" s="112" t="s">
        <v>327</v>
      </c>
      <c r="G41" s="181" t="s">
        <v>381</v>
      </c>
      <c r="H41" s="325"/>
      <c r="I41" s="325"/>
    </row>
    <row r="42" spans="1:13" ht="73.5" customHeight="1" x14ac:dyDescent="0.3">
      <c r="A42" s="41"/>
      <c r="C42" t="s">
        <v>311</v>
      </c>
      <c r="D42" s="227" t="s">
        <v>322</v>
      </c>
      <c r="E42" s="227" t="s">
        <v>387</v>
      </c>
      <c r="F42" s="136" t="s">
        <v>323</v>
      </c>
      <c r="G42" s="182" t="s">
        <v>377</v>
      </c>
      <c r="H42" s="182"/>
      <c r="I42" s="182"/>
    </row>
    <row r="43" spans="1:13" ht="15.6" x14ac:dyDescent="0.3">
      <c r="A43" s="41"/>
      <c r="C43" t="s">
        <v>312</v>
      </c>
      <c r="D43" s="227" t="s">
        <v>371</v>
      </c>
      <c r="E43" s="227" t="s">
        <v>386</v>
      </c>
      <c r="F43" s="112" t="s">
        <v>382</v>
      </c>
      <c r="G43" s="181" t="s">
        <v>382</v>
      </c>
      <c r="H43" s="325"/>
      <c r="I43" s="325"/>
    </row>
    <row r="44" spans="1:13" ht="15.6" x14ac:dyDescent="0.3">
      <c r="A44" s="41"/>
      <c r="C44" t="s">
        <v>313</v>
      </c>
      <c r="D44" s="238" t="s">
        <v>374</v>
      </c>
      <c r="E44" s="238" t="s">
        <v>375</v>
      </c>
      <c r="F44" s="24" t="s">
        <v>380</v>
      </c>
      <c r="G44" s="183" t="s">
        <v>379</v>
      </c>
      <c r="H44" s="183"/>
      <c r="I44" s="183"/>
    </row>
    <row r="45" spans="1:13" ht="72" x14ac:dyDescent="0.3">
      <c r="A45" s="41"/>
      <c r="C45" t="s">
        <v>12</v>
      </c>
      <c r="D45" s="227" t="s">
        <v>372</v>
      </c>
      <c r="E45" s="238" t="s">
        <v>361</v>
      </c>
      <c r="F45" s="115" t="s">
        <v>325</v>
      </c>
      <c r="G45" s="176" t="s">
        <v>378</v>
      </c>
      <c r="H45" s="326"/>
      <c r="I45" s="326"/>
    </row>
    <row r="46" spans="1:13" ht="15.6" x14ac:dyDescent="0.3">
      <c r="A46" s="41"/>
      <c r="C46" t="s">
        <v>315</v>
      </c>
      <c r="D46" s="227" t="s">
        <v>341</v>
      </c>
      <c r="E46" s="227" t="s">
        <v>341</v>
      </c>
      <c r="F46" s="111" t="s">
        <v>341</v>
      </c>
      <c r="G46" s="111" t="s">
        <v>341</v>
      </c>
      <c r="H46" s="24"/>
      <c r="I46" s="24"/>
    </row>
    <row r="47" spans="1:13" x14ac:dyDescent="0.3">
      <c r="D47" s="24"/>
      <c r="E47" s="24"/>
    </row>
    <row r="48" spans="1:13" x14ac:dyDescent="0.3">
      <c r="D48" s="24"/>
      <c r="E48" s="24"/>
    </row>
    <row r="49" spans="3:9" x14ac:dyDescent="0.3">
      <c r="D49" s="24"/>
      <c r="E49" s="24"/>
    </row>
    <row r="50" spans="3:9" ht="23.4" x14ac:dyDescent="0.45">
      <c r="D50" s="417" t="s">
        <v>316</v>
      </c>
      <c r="E50" s="417"/>
      <c r="F50" s="417" t="s">
        <v>316</v>
      </c>
      <c r="G50" s="417"/>
      <c r="H50" s="317"/>
      <c r="I50" s="317"/>
    </row>
    <row r="51" spans="3:9" ht="30.6" x14ac:dyDescent="0.3">
      <c r="C51" t="s">
        <v>317</v>
      </c>
      <c r="D51" s="24"/>
      <c r="E51" s="227" t="str">
        <f>E12</f>
        <v>REFCOM|MJCM-EP-RUF3-TX (N° CEGID)
RUF3TX</v>
      </c>
    </row>
    <row r="52" spans="3:9" ht="15.6" x14ac:dyDescent="0.3">
      <c r="C52" t="s">
        <v>318</v>
      </c>
      <c r="D52" s="24"/>
      <c r="E52" s="227" t="s">
        <v>328</v>
      </c>
    </row>
    <row r="53" spans="3:9" ht="45.6" x14ac:dyDescent="0.3">
      <c r="C53" t="s">
        <v>310</v>
      </c>
      <c r="D53" s="100"/>
      <c r="E53" s="227" t="s">
        <v>327</v>
      </c>
    </row>
    <row r="54" spans="3:9" ht="45.6" x14ac:dyDescent="0.3">
      <c r="C54" t="s">
        <v>311</v>
      </c>
      <c r="D54" s="136"/>
      <c r="E54" s="227" t="s">
        <v>323</v>
      </c>
    </row>
    <row r="55" spans="3:9" ht="105.6" x14ac:dyDescent="0.3">
      <c r="C55" t="s">
        <v>319</v>
      </c>
      <c r="D55" s="100"/>
      <c r="E55" s="227" t="s">
        <v>324</v>
      </c>
    </row>
    <row r="56" spans="3:9" ht="15.6" x14ac:dyDescent="0.3">
      <c r="C56" t="s">
        <v>313</v>
      </c>
      <c r="D56" s="24"/>
      <c r="E56" s="227" t="s">
        <v>52</v>
      </c>
    </row>
    <row r="57" spans="3:9" ht="75.599999999999994" x14ac:dyDescent="0.3">
      <c r="C57" t="s">
        <v>12</v>
      </c>
      <c r="D57" s="151"/>
      <c r="E57" s="227" t="s">
        <v>325</v>
      </c>
    </row>
    <row r="58" spans="3:9" ht="15.6" x14ac:dyDescent="0.3">
      <c r="C58" t="s">
        <v>320</v>
      </c>
      <c r="D58" s="24"/>
      <c r="E58" s="227" t="s">
        <v>341</v>
      </c>
    </row>
    <row r="59" spans="3:9" ht="15.6" x14ac:dyDescent="0.3">
      <c r="C59" t="s">
        <v>321</v>
      </c>
      <c r="D59" s="24"/>
      <c r="E59" s="227" t="s">
        <v>329</v>
      </c>
    </row>
    <row r="60" spans="3:9" x14ac:dyDescent="0.3">
      <c r="D60" s="24"/>
      <c r="E60" s="24"/>
    </row>
    <row r="61" spans="3:9" x14ac:dyDescent="0.3">
      <c r="D61" s="24"/>
      <c r="E61" s="24"/>
    </row>
    <row r="62" spans="3:9" x14ac:dyDescent="0.3">
      <c r="D62" s="24"/>
      <c r="E62" s="24"/>
    </row>
    <row r="63" spans="3:9" x14ac:dyDescent="0.3">
      <c r="D63" s="24"/>
      <c r="E63" s="24"/>
    </row>
    <row r="64" spans="3:9" x14ac:dyDescent="0.3">
      <c r="D64" s="24"/>
      <c r="E64" s="24"/>
    </row>
    <row r="65" spans="4:5" x14ac:dyDescent="0.3">
      <c r="D65" s="24"/>
      <c r="E65" s="24"/>
    </row>
    <row r="66" spans="4:5" x14ac:dyDescent="0.3">
      <c r="D66" s="24"/>
      <c r="E66" s="24"/>
    </row>
    <row r="67" spans="4:5" x14ac:dyDescent="0.3">
      <c r="D67" s="24"/>
      <c r="E67" s="24"/>
    </row>
    <row r="68" spans="4:5" x14ac:dyDescent="0.3">
      <c r="D68" s="24"/>
      <c r="E68" s="24"/>
    </row>
    <row r="69" spans="4:5" x14ac:dyDescent="0.3">
      <c r="D69" s="24"/>
      <c r="E69" s="24"/>
    </row>
    <row r="70" spans="4:5" x14ac:dyDescent="0.3">
      <c r="D70" s="24"/>
      <c r="E70" s="24"/>
    </row>
    <row r="71" spans="4:5" x14ac:dyDescent="0.3">
      <c r="D71" s="24"/>
      <c r="E71" s="24"/>
    </row>
    <row r="72" spans="4:5" x14ac:dyDescent="0.3">
      <c r="D72" s="24"/>
      <c r="E72" s="24"/>
    </row>
    <row r="73" spans="4:5" x14ac:dyDescent="0.3">
      <c r="D73" s="24"/>
      <c r="E73" s="24"/>
    </row>
    <row r="74" spans="4:5" x14ac:dyDescent="0.3">
      <c r="D74" s="24"/>
      <c r="E74" s="24"/>
    </row>
    <row r="75" spans="4:5" x14ac:dyDescent="0.3">
      <c r="D75" s="24"/>
      <c r="E75" s="24"/>
    </row>
    <row r="76" spans="4:5" x14ac:dyDescent="0.3">
      <c r="D76" s="24"/>
      <c r="E76" s="24"/>
    </row>
    <row r="77" spans="4:5" x14ac:dyDescent="0.3">
      <c r="D77" s="24"/>
      <c r="E77" s="24"/>
    </row>
    <row r="78" spans="4:5" x14ac:dyDescent="0.3">
      <c r="D78" s="24"/>
      <c r="E78" s="24"/>
    </row>
    <row r="79" spans="4:5" x14ac:dyDescent="0.3">
      <c r="D79" s="24"/>
      <c r="E79" s="24"/>
    </row>
    <row r="80" spans="4:5" x14ac:dyDescent="0.3">
      <c r="D80" s="24"/>
      <c r="E80" s="24"/>
    </row>
    <row r="81" spans="4:5" x14ac:dyDescent="0.3">
      <c r="D81" s="24"/>
      <c r="E81" s="24"/>
    </row>
    <row r="82" spans="4:5" x14ac:dyDescent="0.3">
      <c r="D82" s="24"/>
      <c r="E82" s="24"/>
    </row>
    <row r="83" spans="4:5" x14ac:dyDescent="0.3">
      <c r="D83" s="24"/>
      <c r="E83" s="24"/>
    </row>
    <row r="84" spans="4:5" x14ac:dyDescent="0.3">
      <c r="D84" s="24"/>
      <c r="E84" s="24"/>
    </row>
    <row r="85" spans="4:5" x14ac:dyDescent="0.3">
      <c r="D85" s="24"/>
      <c r="E85" s="24"/>
    </row>
    <row r="86" spans="4:5" x14ac:dyDescent="0.3">
      <c r="D86" s="24"/>
      <c r="E86" s="24"/>
    </row>
    <row r="87" spans="4:5" x14ac:dyDescent="0.3">
      <c r="D87" s="24"/>
      <c r="E87" s="24"/>
    </row>
    <row r="88" spans="4:5" x14ac:dyDescent="0.3">
      <c r="D88" s="24"/>
      <c r="E88" s="24"/>
    </row>
    <row r="89" spans="4:5" x14ac:dyDescent="0.3">
      <c r="D89" s="24"/>
      <c r="E89" s="24"/>
    </row>
    <row r="90" spans="4:5" x14ac:dyDescent="0.3">
      <c r="D90" s="24"/>
      <c r="E90" s="24"/>
    </row>
    <row r="91" spans="4:5" x14ac:dyDescent="0.3">
      <c r="D91" s="24"/>
      <c r="E91" s="24"/>
    </row>
    <row r="92" spans="4:5" x14ac:dyDescent="0.3">
      <c r="D92" s="24"/>
      <c r="E92" s="24"/>
    </row>
    <row r="93" spans="4:5" x14ac:dyDescent="0.3">
      <c r="D93" s="24"/>
      <c r="E93" s="24"/>
    </row>
    <row r="94" spans="4:5" x14ac:dyDescent="0.3">
      <c r="D94" s="24"/>
      <c r="E94" s="24"/>
    </row>
    <row r="95" spans="4:5" x14ac:dyDescent="0.3">
      <c r="D95" s="24"/>
      <c r="E95" s="24"/>
    </row>
    <row r="96" spans="4:5" x14ac:dyDescent="0.3">
      <c r="D96" s="24"/>
      <c r="E96" s="24"/>
    </row>
    <row r="97" spans="4:5" x14ac:dyDescent="0.3">
      <c r="D97" s="24"/>
      <c r="E97" s="24"/>
    </row>
    <row r="98" spans="4:5" x14ac:dyDescent="0.3">
      <c r="D98" s="24"/>
      <c r="E98" s="24"/>
    </row>
    <row r="99" spans="4:5" x14ac:dyDescent="0.3">
      <c r="D99" s="24"/>
      <c r="E99" s="24"/>
    </row>
    <row r="100" spans="4:5" x14ac:dyDescent="0.3">
      <c r="D100" s="24"/>
      <c r="E100" s="24"/>
    </row>
    <row r="101" spans="4:5" x14ac:dyDescent="0.3">
      <c r="D101" s="24"/>
      <c r="E101" s="24"/>
    </row>
    <row r="102" spans="4:5" x14ac:dyDescent="0.3">
      <c r="D102" s="24"/>
      <c r="E102" s="24"/>
    </row>
    <row r="103" spans="4:5" x14ac:dyDescent="0.3">
      <c r="D103" s="24"/>
      <c r="E103" s="24"/>
    </row>
    <row r="104" spans="4:5" x14ac:dyDescent="0.3">
      <c r="D104" s="24"/>
      <c r="E104" s="24"/>
    </row>
    <row r="105" spans="4:5" x14ac:dyDescent="0.3">
      <c r="D105" s="24"/>
      <c r="E105" s="24"/>
    </row>
    <row r="106" spans="4:5" x14ac:dyDescent="0.3">
      <c r="D106" s="24"/>
      <c r="E106" s="24"/>
    </row>
    <row r="107" spans="4:5" x14ac:dyDescent="0.3">
      <c r="D107" s="24"/>
      <c r="E107" s="24"/>
    </row>
    <row r="108" spans="4:5" x14ac:dyDescent="0.3">
      <c r="D108" s="24"/>
      <c r="E108" s="24"/>
    </row>
    <row r="109" spans="4:5" x14ac:dyDescent="0.3">
      <c r="D109" s="24"/>
      <c r="E109" s="24"/>
    </row>
    <row r="110" spans="4:5" x14ac:dyDescent="0.3">
      <c r="D110" s="24"/>
      <c r="E110" s="24"/>
    </row>
    <row r="111" spans="4:5" x14ac:dyDescent="0.3">
      <c r="D111" s="24"/>
      <c r="E111" s="24"/>
    </row>
    <row r="112" spans="4:5" x14ac:dyDescent="0.3">
      <c r="D112" s="24"/>
      <c r="E112" s="24"/>
    </row>
    <row r="113" spans="4:5" x14ac:dyDescent="0.3">
      <c r="D113" s="24"/>
      <c r="E113" s="24"/>
    </row>
    <row r="114" spans="4:5" x14ac:dyDescent="0.3">
      <c r="D114" s="24"/>
      <c r="E114" s="24"/>
    </row>
    <row r="115" spans="4:5" x14ac:dyDescent="0.3">
      <c r="D115" s="24"/>
      <c r="E115" s="24"/>
    </row>
    <row r="116" spans="4:5" x14ac:dyDescent="0.3">
      <c r="D116" s="24"/>
      <c r="E116" s="24"/>
    </row>
    <row r="117" spans="4:5" x14ac:dyDescent="0.3">
      <c r="D117" s="24"/>
      <c r="E117" s="24"/>
    </row>
    <row r="118" spans="4:5" x14ac:dyDescent="0.3">
      <c r="D118" s="24"/>
      <c r="E118" s="24"/>
    </row>
    <row r="119" spans="4:5" x14ac:dyDescent="0.3">
      <c r="D119" s="24"/>
      <c r="E119" s="24"/>
    </row>
    <row r="120" spans="4:5" x14ac:dyDescent="0.3">
      <c r="D120" s="24"/>
      <c r="E120" s="24"/>
    </row>
    <row r="121" spans="4:5" x14ac:dyDescent="0.3">
      <c r="D121" s="24"/>
      <c r="E121" s="24"/>
    </row>
    <row r="122" spans="4:5" x14ac:dyDescent="0.3">
      <c r="D122" s="24"/>
      <c r="E122" s="24"/>
    </row>
    <row r="123" spans="4:5" x14ac:dyDescent="0.3">
      <c r="D123" s="24"/>
      <c r="E123" s="24"/>
    </row>
    <row r="124" spans="4:5" x14ac:dyDescent="0.3">
      <c r="D124" s="24"/>
      <c r="E124" s="24"/>
    </row>
    <row r="125" spans="4:5" x14ac:dyDescent="0.3">
      <c r="D125" s="24"/>
      <c r="E125" s="24"/>
    </row>
    <row r="126" spans="4:5" x14ac:dyDescent="0.3">
      <c r="D126" s="24"/>
      <c r="E126" s="24"/>
    </row>
    <row r="127" spans="4:5" x14ac:dyDescent="0.3">
      <c r="D127" s="24"/>
      <c r="E127" s="24"/>
    </row>
    <row r="128" spans="4:5" x14ac:dyDescent="0.3">
      <c r="D128" s="24"/>
      <c r="E128" s="24"/>
    </row>
    <row r="129" spans="4:5" x14ac:dyDescent="0.3">
      <c r="D129" s="24"/>
      <c r="E129" s="24"/>
    </row>
    <row r="130" spans="4:5" x14ac:dyDescent="0.3">
      <c r="D130" s="24"/>
      <c r="E130" s="24"/>
    </row>
    <row r="131" spans="4:5" x14ac:dyDescent="0.3">
      <c r="D131" s="24"/>
      <c r="E131" s="24"/>
    </row>
    <row r="132" spans="4:5" x14ac:dyDescent="0.3">
      <c r="D132" s="24"/>
      <c r="E132" s="24"/>
    </row>
    <row r="133" spans="4:5" x14ac:dyDescent="0.3">
      <c r="D133" s="24"/>
      <c r="E133" s="24"/>
    </row>
    <row r="134" spans="4:5" x14ac:dyDescent="0.3">
      <c r="D134" s="24"/>
      <c r="E134" s="24"/>
    </row>
    <row r="135" spans="4:5" x14ac:dyDescent="0.3">
      <c r="D135" s="24"/>
      <c r="E135" s="24"/>
    </row>
    <row r="136" spans="4:5" x14ac:dyDescent="0.3">
      <c r="D136" s="24"/>
      <c r="E136" s="24"/>
    </row>
    <row r="137" spans="4:5" x14ac:dyDescent="0.3">
      <c r="D137" s="24"/>
      <c r="E137" s="24"/>
    </row>
    <row r="138" spans="4:5" x14ac:dyDescent="0.3">
      <c r="D138" s="24"/>
      <c r="E138" s="24"/>
    </row>
    <row r="139" spans="4:5" x14ac:dyDescent="0.3">
      <c r="D139" s="24"/>
      <c r="E139" s="24"/>
    </row>
    <row r="140" spans="4:5" x14ac:dyDescent="0.3">
      <c r="D140" s="24"/>
      <c r="E140" s="24"/>
    </row>
    <row r="141" spans="4:5" x14ac:dyDescent="0.3">
      <c r="D141" s="24"/>
      <c r="E141" s="24"/>
    </row>
    <row r="142" spans="4:5" x14ac:dyDescent="0.3">
      <c r="D142" s="24"/>
      <c r="E142" s="24"/>
    </row>
    <row r="143" spans="4:5" x14ac:dyDescent="0.3">
      <c r="D143" s="24"/>
      <c r="E143" s="24"/>
    </row>
    <row r="144" spans="4:5" x14ac:dyDescent="0.3">
      <c r="D144" s="24"/>
      <c r="E144" s="24"/>
    </row>
    <row r="145" spans="4:5" x14ac:dyDescent="0.3">
      <c r="D145" s="24"/>
      <c r="E145" s="24"/>
    </row>
    <row r="146" spans="4:5" x14ac:dyDescent="0.3">
      <c r="D146" s="24"/>
      <c r="E146" s="24"/>
    </row>
    <row r="147" spans="4:5" x14ac:dyDescent="0.3">
      <c r="D147" s="24"/>
      <c r="E147" s="24"/>
    </row>
    <row r="148" spans="4:5" x14ac:dyDescent="0.3">
      <c r="D148" s="24"/>
      <c r="E148" s="24"/>
    </row>
    <row r="149" spans="4:5" x14ac:dyDescent="0.3">
      <c r="D149" s="24"/>
      <c r="E149" s="24"/>
    </row>
    <row r="150" spans="4:5" x14ac:dyDescent="0.3">
      <c r="D150" s="24"/>
      <c r="E150" s="24"/>
    </row>
    <row r="151" spans="4:5" x14ac:dyDescent="0.3">
      <c r="D151" s="24"/>
      <c r="E151" s="24"/>
    </row>
    <row r="152" spans="4:5" x14ac:dyDescent="0.3">
      <c r="D152" s="24"/>
      <c r="E152" s="24"/>
    </row>
    <row r="153" spans="4:5" x14ac:dyDescent="0.3">
      <c r="D153" s="24"/>
      <c r="E153" s="24"/>
    </row>
    <row r="154" spans="4:5" x14ac:dyDescent="0.3">
      <c r="D154" s="24"/>
      <c r="E154" s="24"/>
    </row>
    <row r="155" spans="4:5" x14ac:dyDescent="0.3">
      <c r="D155" s="24"/>
      <c r="E155" s="24"/>
    </row>
    <row r="156" spans="4:5" x14ac:dyDescent="0.3">
      <c r="D156" s="24"/>
      <c r="E156" s="24"/>
    </row>
    <row r="157" spans="4:5" x14ac:dyDescent="0.3">
      <c r="D157" s="24"/>
      <c r="E157" s="24"/>
    </row>
    <row r="158" spans="4:5" x14ac:dyDescent="0.3">
      <c r="D158" s="24"/>
      <c r="E158" s="24"/>
    </row>
    <row r="159" spans="4:5" x14ac:dyDescent="0.3">
      <c r="E159" s="101"/>
    </row>
    <row r="160" spans="4:5" x14ac:dyDescent="0.3">
      <c r="E160" s="101"/>
    </row>
    <row r="161" spans="5:5" x14ac:dyDescent="0.3">
      <c r="E161" s="101"/>
    </row>
    <row r="162" spans="5:5" x14ac:dyDescent="0.3">
      <c r="E162" s="101"/>
    </row>
    <row r="163" spans="5:5" x14ac:dyDescent="0.3">
      <c r="E163" s="101"/>
    </row>
    <row r="164" spans="5:5" x14ac:dyDescent="0.3">
      <c r="E164" s="101"/>
    </row>
    <row r="165" spans="5:5" x14ac:dyDescent="0.3">
      <c r="E165" s="101"/>
    </row>
    <row r="166" spans="5:5" x14ac:dyDescent="0.3">
      <c r="E166" s="101"/>
    </row>
    <row r="167" spans="5:5" x14ac:dyDescent="0.3">
      <c r="E167" s="101"/>
    </row>
    <row r="168" spans="5:5" x14ac:dyDescent="0.3">
      <c r="E168" s="101"/>
    </row>
    <row r="169" spans="5:5" x14ac:dyDescent="0.3">
      <c r="E169" s="101"/>
    </row>
    <row r="170" spans="5:5" x14ac:dyDescent="0.3">
      <c r="E170" s="101"/>
    </row>
    <row r="171" spans="5:5" x14ac:dyDescent="0.3">
      <c r="E171" s="101"/>
    </row>
    <row r="172" spans="5:5" x14ac:dyDescent="0.3">
      <c r="E172" s="101"/>
    </row>
    <row r="173" spans="5:5" x14ac:dyDescent="0.3">
      <c r="E173" s="101"/>
    </row>
    <row r="174" spans="5:5" x14ac:dyDescent="0.3">
      <c r="E174" s="101"/>
    </row>
    <row r="175" spans="5:5" x14ac:dyDescent="0.3">
      <c r="E175" s="101"/>
    </row>
    <row r="176" spans="5:5" x14ac:dyDescent="0.3">
      <c r="E176" s="101"/>
    </row>
    <row r="177" spans="5:5" x14ac:dyDescent="0.3">
      <c r="E177" s="101"/>
    </row>
    <row r="178" spans="5:5" x14ac:dyDescent="0.3">
      <c r="E178" s="101"/>
    </row>
    <row r="179" spans="5:5" x14ac:dyDescent="0.3">
      <c r="E179" s="101"/>
    </row>
    <row r="180" spans="5:5" x14ac:dyDescent="0.3">
      <c r="E180" s="101"/>
    </row>
    <row r="181" spans="5:5" x14ac:dyDescent="0.3">
      <c r="E181" s="101"/>
    </row>
    <row r="182" spans="5:5" x14ac:dyDescent="0.3">
      <c r="E182" s="101"/>
    </row>
    <row r="183" spans="5:5" x14ac:dyDescent="0.3">
      <c r="E183" s="101"/>
    </row>
    <row r="184" spans="5:5" x14ac:dyDescent="0.3">
      <c r="E184" s="101"/>
    </row>
    <row r="185" spans="5:5" x14ac:dyDescent="0.3">
      <c r="E185" s="101"/>
    </row>
    <row r="186" spans="5:5" x14ac:dyDescent="0.3">
      <c r="E186" s="101"/>
    </row>
    <row r="187" spans="5:5" x14ac:dyDescent="0.3">
      <c r="E187" s="101"/>
    </row>
    <row r="188" spans="5:5" x14ac:dyDescent="0.3">
      <c r="E188" s="101"/>
    </row>
    <row r="189" spans="5:5" x14ac:dyDescent="0.3">
      <c r="E189" s="101"/>
    </row>
    <row r="190" spans="5:5" x14ac:dyDescent="0.3">
      <c r="E190" s="101"/>
    </row>
    <row r="191" spans="5:5" x14ac:dyDescent="0.3">
      <c r="E191" s="101"/>
    </row>
    <row r="192" spans="5:5" x14ac:dyDescent="0.3">
      <c r="E192" s="101"/>
    </row>
    <row r="193" spans="5:5" x14ac:dyDescent="0.3">
      <c r="E193" s="101"/>
    </row>
    <row r="194" spans="5:5" x14ac:dyDescent="0.3">
      <c r="E194" s="101"/>
    </row>
    <row r="195" spans="5:5" x14ac:dyDescent="0.3">
      <c r="E195" s="101"/>
    </row>
    <row r="196" spans="5:5" x14ac:dyDescent="0.3">
      <c r="E196" s="101"/>
    </row>
    <row r="197" spans="5:5" x14ac:dyDescent="0.3">
      <c r="E197" s="101"/>
    </row>
    <row r="198" spans="5:5" x14ac:dyDescent="0.3">
      <c r="E198" s="101"/>
    </row>
    <row r="199" spans="5:5" x14ac:dyDescent="0.3">
      <c r="E199" s="101"/>
    </row>
    <row r="200" spans="5:5" x14ac:dyDescent="0.3">
      <c r="E200" s="101"/>
    </row>
    <row r="201" spans="5:5" x14ac:dyDescent="0.3">
      <c r="E201" s="101"/>
    </row>
    <row r="202" spans="5:5" x14ac:dyDescent="0.3">
      <c r="E202" s="101"/>
    </row>
    <row r="203" spans="5:5" x14ac:dyDescent="0.3">
      <c r="E203" s="101"/>
    </row>
    <row r="204" spans="5:5" x14ac:dyDescent="0.3">
      <c r="E204" s="101"/>
    </row>
    <row r="205" spans="5:5" x14ac:dyDescent="0.3">
      <c r="E205" s="101"/>
    </row>
    <row r="206" spans="5:5" x14ac:dyDescent="0.3">
      <c r="E206" s="101"/>
    </row>
    <row r="207" spans="5:5" x14ac:dyDescent="0.3">
      <c r="E207" s="101"/>
    </row>
    <row r="208" spans="5:5" x14ac:dyDescent="0.3">
      <c r="E208" s="101"/>
    </row>
    <row r="209" spans="5:5" x14ac:dyDescent="0.3">
      <c r="E209" s="101"/>
    </row>
    <row r="210" spans="5:5" x14ac:dyDescent="0.3">
      <c r="E210" s="101"/>
    </row>
    <row r="211" spans="5:5" x14ac:dyDescent="0.3">
      <c r="E211" s="101"/>
    </row>
    <row r="212" spans="5:5" x14ac:dyDescent="0.3">
      <c r="E212" s="101"/>
    </row>
    <row r="213" spans="5:5" x14ac:dyDescent="0.3">
      <c r="E213" s="101"/>
    </row>
    <row r="214" spans="5:5" x14ac:dyDescent="0.3">
      <c r="E214" s="101"/>
    </row>
    <row r="215" spans="5:5" x14ac:dyDescent="0.3">
      <c r="E215" s="101"/>
    </row>
    <row r="216" spans="5:5" x14ac:dyDescent="0.3">
      <c r="E216" s="101"/>
    </row>
    <row r="217" spans="5:5" x14ac:dyDescent="0.3">
      <c r="E217" s="101"/>
    </row>
    <row r="218" spans="5:5" x14ac:dyDescent="0.3">
      <c r="E218" s="101"/>
    </row>
    <row r="219" spans="5:5" x14ac:dyDescent="0.3">
      <c r="E219" s="101"/>
    </row>
  </sheetData>
  <mergeCells count="6">
    <mergeCell ref="K1:M1"/>
    <mergeCell ref="K6:M6"/>
    <mergeCell ref="D39:E39"/>
    <mergeCell ref="D50:E50"/>
    <mergeCell ref="F39:G39"/>
    <mergeCell ref="F50:G50"/>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1">
    <tabColor rgb="FFFFC000"/>
  </sheetPr>
  <dimension ref="A1:M219"/>
  <sheetViews>
    <sheetView topLeftCell="B1" zoomScale="70" zoomScaleNormal="70" workbookViewId="0">
      <selection activeCell="D5" sqref="D5"/>
    </sheetView>
  </sheetViews>
  <sheetFormatPr baseColWidth="10" defaultRowHeight="14.4" x14ac:dyDescent="0.3"/>
  <cols>
    <col min="1" max="1" width="35" customWidth="1"/>
    <col min="2" max="2" width="28.44140625" customWidth="1"/>
    <col min="3" max="3" width="22.5546875" bestFit="1" customWidth="1"/>
    <col min="4" max="4" width="66.6640625" customWidth="1"/>
    <col min="5" max="5" width="66.6640625" style="24" customWidth="1"/>
    <col min="6" max="6" width="66.6640625" style="101" customWidth="1"/>
    <col min="8" max="9" width="66.6640625" customWidth="1"/>
    <col min="11" max="12" width="66.6640625" customWidth="1"/>
    <col min="13" max="13" width="44.5546875" customWidth="1"/>
  </cols>
  <sheetData>
    <row r="1" spans="1:13" ht="51.75" customHeight="1" x14ac:dyDescent="0.3">
      <c r="A1" s="189" t="s">
        <v>409</v>
      </c>
      <c r="C1" s="101"/>
      <c r="D1" s="169" t="s">
        <v>343</v>
      </c>
      <c r="E1" s="327"/>
      <c r="F1" s="169" t="s">
        <v>343</v>
      </c>
      <c r="H1" s="169" t="s">
        <v>343</v>
      </c>
      <c r="I1" s="169" t="s">
        <v>343</v>
      </c>
      <c r="K1" s="169" t="s">
        <v>343</v>
      </c>
      <c r="L1" s="169" t="s">
        <v>343</v>
      </c>
      <c r="M1" s="146" t="s">
        <v>257</v>
      </c>
    </row>
    <row r="2" spans="1:13" x14ac:dyDescent="0.3">
      <c r="A2" s="258"/>
      <c r="C2" s="101"/>
      <c r="D2" s="257">
        <v>467190000</v>
      </c>
      <c r="E2" s="256">
        <v>708290000</v>
      </c>
      <c r="F2" s="256">
        <v>708290000</v>
      </c>
      <c r="H2" t="str">
        <f>MID(H10,1,3)</f>
        <v>512</v>
      </c>
      <c r="I2" t="str">
        <f>MID(I10,1,3)</f>
        <v>580</v>
      </c>
      <c r="K2" t="str">
        <f>MID(K10,1,3)</f>
        <v>580</v>
      </c>
      <c r="L2" t="str">
        <f>MID(L10,1,3)</f>
        <v>512</v>
      </c>
    </row>
    <row r="3" spans="1:13" ht="14.25" customHeight="1" x14ac:dyDescent="0.3">
      <c r="A3" s="258"/>
      <c r="C3" s="101"/>
      <c r="D3" s="128" t="s">
        <v>213</v>
      </c>
      <c r="E3" s="128"/>
      <c r="F3" s="127"/>
    </row>
    <row r="4" spans="1:13" ht="14.25" customHeight="1" x14ac:dyDescent="0.3">
      <c r="A4" s="258"/>
      <c r="C4" s="24" t="s">
        <v>221</v>
      </c>
      <c r="D4" s="129" t="s">
        <v>222</v>
      </c>
      <c r="E4" s="129"/>
      <c r="F4" s="129">
        <v>1</v>
      </c>
      <c r="H4" s="88">
        <v>1</v>
      </c>
      <c r="I4" s="88">
        <v>1</v>
      </c>
      <c r="J4" s="88"/>
      <c r="K4" s="88">
        <v>1</v>
      </c>
      <c r="L4" s="88">
        <v>1</v>
      </c>
      <c r="M4" t="s">
        <v>257</v>
      </c>
    </row>
    <row r="5" spans="1:13" ht="409.5" customHeight="1" x14ac:dyDescent="0.3">
      <c r="A5" s="258" t="s">
        <v>251</v>
      </c>
      <c r="B5" s="96"/>
      <c r="C5" s="172"/>
      <c r="D5" s="132" t="s">
        <v>784</v>
      </c>
      <c r="E5" s="173" t="s">
        <v>683</v>
      </c>
      <c r="F5" s="173" t="s">
        <v>347</v>
      </c>
      <c r="H5" s="175" t="s">
        <v>347</v>
      </c>
      <c r="I5" s="175" t="s">
        <v>347</v>
      </c>
      <c r="K5" s="175" t="s">
        <v>347</v>
      </c>
      <c r="L5" s="175" t="s">
        <v>347</v>
      </c>
      <c r="M5" s="94" t="s">
        <v>493</v>
      </c>
    </row>
    <row r="6" spans="1:13" x14ac:dyDescent="0.3">
      <c r="A6" s="258"/>
      <c r="D6" s="148" t="s">
        <v>212</v>
      </c>
      <c r="E6" s="148" t="s">
        <v>212</v>
      </c>
      <c r="F6" s="148" t="s">
        <v>212</v>
      </c>
      <c r="H6" s="148" t="s">
        <v>212</v>
      </c>
      <c r="I6" s="148" t="s">
        <v>212</v>
      </c>
      <c r="K6" s="148" t="s">
        <v>212</v>
      </c>
      <c r="L6" s="148" t="s">
        <v>212</v>
      </c>
    </row>
    <row r="7" spans="1:13" x14ac:dyDescent="0.3">
      <c r="A7" s="103" t="s">
        <v>182</v>
      </c>
      <c r="B7" s="104"/>
      <c r="C7" s="105">
        <v>3</v>
      </c>
      <c r="D7" s="171" t="s">
        <v>67</v>
      </c>
      <c r="E7" s="405" t="s">
        <v>901</v>
      </c>
      <c r="F7" s="171" t="s">
        <v>67</v>
      </c>
      <c r="H7" s="119" t="s">
        <v>131</v>
      </c>
      <c r="I7" s="119" t="s">
        <v>131</v>
      </c>
      <c r="K7" s="119" t="s">
        <v>132</v>
      </c>
      <c r="L7" s="119" t="s">
        <v>132</v>
      </c>
    </row>
    <row r="8" spans="1:13" ht="43.2" x14ac:dyDescent="0.3">
      <c r="A8" s="103" t="s">
        <v>183</v>
      </c>
      <c r="B8" s="104" t="s">
        <v>89</v>
      </c>
      <c r="C8" s="105">
        <v>8</v>
      </c>
      <c r="D8" s="108" t="s">
        <v>220</v>
      </c>
      <c r="E8" s="405" t="s">
        <v>810</v>
      </c>
      <c r="F8" s="108" t="s">
        <v>349</v>
      </c>
      <c r="H8" s="108" t="s">
        <v>359</v>
      </c>
      <c r="I8" s="108" t="s">
        <v>359</v>
      </c>
      <c r="K8" s="108" t="s">
        <v>359</v>
      </c>
      <c r="L8" s="108" t="s">
        <v>359</v>
      </c>
    </row>
    <row r="9" spans="1:13" x14ac:dyDescent="0.3">
      <c r="A9" s="103" t="s">
        <v>184</v>
      </c>
      <c r="B9" s="104"/>
      <c r="C9" s="105">
        <v>2</v>
      </c>
      <c r="D9" s="119" t="s">
        <v>50</v>
      </c>
      <c r="E9" s="405" t="s">
        <v>902</v>
      </c>
      <c r="F9" s="119" t="s">
        <v>50</v>
      </c>
      <c r="H9" s="119" t="s">
        <v>50</v>
      </c>
      <c r="I9" s="119" t="s">
        <v>50</v>
      </c>
      <c r="K9" s="119" t="s">
        <v>50</v>
      </c>
      <c r="L9" s="119" t="s">
        <v>50</v>
      </c>
    </row>
    <row r="10" spans="1:13" x14ac:dyDescent="0.3">
      <c r="A10" s="103" t="s">
        <v>185</v>
      </c>
      <c r="B10" s="104" t="s">
        <v>49</v>
      </c>
      <c r="C10" s="105">
        <v>17</v>
      </c>
      <c r="D10" s="119" t="str">
        <f>D2&amp;" paddé à droite avec 8 espaces (17 caractères max)"</f>
        <v>467190000 paddé à droite avec 8 espaces (17 caractères max)</v>
      </c>
      <c r="E10" s="405" t="s">
        <v>903</v>
      </c>
      <c r="F10" s="119" t="str">
        <f>F2&amp;" paddé à droite avec 8 espaces (17 caractères max)"</f>
        <v>708290000 paddé à droite avec 8 espaces (17 caractères max)</v>
      </c>
      <c r="H10" s="120" t="s">
        <v>265</v>
      </c>
      <c r="I10" s="120" t="s">
        <v>346</v>
      </c>
      <c r="K10" s="120" t="s">
        <v>346</v>
      </c>
      <c r="L10" s="120" t="s">
        <v>215</v>
      </c>
    </row>
    <row r="11" spans="1:13" ht="28.8" x14ac:dyDescent="0.3">
      <c r="A11" s="103" t="s">
        <v>186</v>
      </c>
      <c r="B11" s="104" t="s">
        <v>46</v>
      </c>
      <c r="C11" s="105">
        <v>1</v>
      </c>
      <c r="D11" s="122" t="s">
        <v>86</v>
      </c>
      <c r="E11" s="150" t="s">
        <v>204</v>
      </c>
      <c r="F11" s="118" t="s">
        <v>705</v>
      </c>
      <c r="H11" s="118" t="s">
        <v>204</v>
      </c>
      <c r="I11" s="118" t="s">
        <v>204</v>
      </c>
      <c r="K11" s="118" t="s">
        <v>204</v>
      </c>
      <c r="L11" s="118" t="s">
        <v>204</v>
      </c>
    </row>
    <row r="12" spans="1:13" ht="28.8" x14ac:dyDescent="0.3">
      <c r="A12" s="103" t="s">
        <v>187</v>
      </c>
      <c r="B12" s="117"/>
      <c r="C12" s="105">
        <v>17</v>
      </c>
      <c r="D12" s="110" t="s">
        <v>226</v>
      </c>
      <c r="E12" s="405" t="s">
        <v>904</v>
      </c>
      <c r="F12" s="118" t="s">
        <v>500</v>
      </c>
      <c r="H12" s="118" t="s">
        <v>206</v>
      </c>
      <c r="I12" s="118" t="s">
        <v>206</v>
      </c>
      <c r="K12" s="118" t="s">
        <v>206</v>
      </c>
      <c r="L12" s="118" t="s">
        <v>206</v>
      </c>
    </row>
    <row r="13" spans="1:13" ht="54" customHeight="1" x14ac:dyDescent="0.3">
      <c r="A13" s="103" t="s">
        <v>188</v>
      </c>
      <c r="B13" s="117"/>
      <c r="C13" s="105">
        <v>35</v>
      </c>
      <c r="D13" s="112" t="s">
        <v>223</v>
      </c>
      <c r="E13" s="405" t="s">
        <v>808</v>
      </c>
      <c r="F13" s="112" t="s">
        <v>524</v>
      </c>
      <c r="H13" s="112" t="s">
        <v>360</v>
      </c>
      <c r="I13" s="112" t="s">
        <v>360</v>
      </c>
      <c r="K13" s="112" t="s">
        <v>360</v>
      </c>
      <c r="L13" s="112" t="s">
        <v>360</v>
      </c>
    </row>
    <row r="14" spans="1:13" ht="102" customHeight="1" x14ac:dyDescent="0.3">
      <c r="A14" s="103" t="s">
        <v>189</v>
      </c>
      <c r="B14" s="104" t="s">
        <v>117</v>
      </c>
      <c r="C14" s="105">
        <v>35</v>
      </c>
      <c r="D14" s="112" t="s">
        <v>533</v>
      </c>
      <c r="E14" s="405" t="s">
        <v>809</v>
      </c>
      <c r="F14" s="112" t="s">
        <v>371</v>
      </c>
      <c r="H14" s="112" t="s">
        <v>371</v>
      </c>
      <c r="I14" s="112" t="s">
        <v>371</v>
      </c>
      <c r="K14" s="112" t="s">
        <v>371</v>
      </c>
      <c r="L14" s="112" t="s">
        <v>371</v>
      </c>
    </row>
    <row r="15" spans="1:13" x14ac:dyDescent="0.3">
      <c r="A15" s="103" t="s">
        <v>190</v>
      </c>
      <c r="B15" s="104" t="s">
        <v>47</v>
      </c>
      <c r="C15" s="105">
        <v>3</v>
      </c>
      <c r="D15" s="118" t="s">
        <v>205</v>
      </c>
      <c r="E15" s="405" t="s">
        <v>905</v>
      </c>
      <c r="F15" s="118" t="s">
        <v>205</v>
      </c>
      <c r="H15" s="118" t="s">
        <v>517</v>
      </c>
      <c r="I15" s="118" t="s">
        <v>205</v>
      </c>
      <c r="K15" s="118" t="s">
        <v>205</v>
      </c>
      <c r="L15" s="118" t="s">
        <v>517</v>
      </c>
    </row>
    <row r="16" spans="1:13" x14ac:dyDescent="0.3">
      <c r="A16" s="103" t="s">
        <v>191</v>
      </c>
      <c r="B16" s="104" t="s">
        <v>48</v>
      </c>
      <c r="C16" s="105">
        <v>8</v>
      </c>
      <c r="D16" s="118" t="s">
        <v>207</v>
      </c>
      <c r="E16" s="405" t="s">
        <v>906</v>
      </c>
      <c r="F16" s="118" t="s">
        <v>207</v>
      </c>
      <c r="H16" s="118" t="s">
        <v>207</v>
      </c>
      <c r="I16" s="118" t="s">
        <v>207</v>
      </c>
      <c r="K16" s="118" t="s">
        <v>207</v>
      </c>
      <c r="L16" s="118" t="s">
        <v>207</v>
      </c>
    </row>
    <row r="17" spans="1:12" ht="66.75" customHeight="1" x14ac:dyDescent="0.3">
      <c r="A17" s="103" t="s">
        <v>192</v>
      </c>
      <c r="B17" s="117"/>
      <c r="C17" s="105">
        <v>1</v>
      </c>
      <c r="D17" s="150" t="s">
        <v>63</v>
      </c>
      <c r="E17" s="405" t="s">
        <v>907</v>
      </c>
      <c r="F17" s="150" t="s">
        <v>52</v>
      </c>
      <c r="H17" s="150" t="s">
        <v>63</v>
      </c>
      <c r="I17" s="150" t="s">
        <v>52</v>
      </c>
      <c r="K17" s="150" t="s">
        <v>63</v>
      </c>
      <c r="L17" s="150" t="s">
        <v>52</v>
      </c>
    </row>
    <row r="18" spans="1:12" ht="78" customHeight="1" x14ac:dyDescent="0.3">
      <c r="A18" s="103" t="s">
        <v>193</v>
      </c>
      <c r="B18" s="113" t="s">
        <v>103</v>
      </c>
      <c r="C18" s="105">
        <v>20</v>
      </c>
      <c r="D18" s="115" t="s">
        <v>254</v>
      </c>
      <c r="E18" s="405" t="s">
        <v>401</v>
      </c>
      <c r="F18" s="115" t="s">
        <v>525</v>
      </c>
      <c r="H18" s="176" t="s">
        <v>361</v>
      </c>
      <c r="I18" s="176" t="s">
        <v>361</v>
      </c>
      <c r="J18" s="177"/>
      <c r="K18" s="176" t="s">
        <v>361</v>
      </c>
      <c r="L18" s="176" t="s">
        <v>361</v>
      </c>
    </row>
    <row r="19" spans="1:12" x14ac:dyDescent="0.3">
      <c r="A19" s="103" t="s">
        <v>194</v>
      </c>
      <c r="B19" s="117"/>
      <c r="C19" s="105">
        <v>1</v>
      </c>
      <c r="D19" s="121" t="s">
        <v>53</v>
      </c>
      <c r="E19" s="405" t="s">
        <v>908</v>
      </c>
      <c r="F19" s="121" t="s">
        <v>53</v>
      </c>
      <c r="H19" s="121" t="s">
        <v>53</v>
      </c>
      <c r="I19" s="121" t="s">
        <v>53</v>
      </c>
      <c r="K19" s="121" t="s">
        <v>53</v>
      </c>
      <c r="L19" s="121" t="s">
        <v>53</v>
      </c>
    </row>
    <row r="20" spans="1:12" ht="62.25" customHeight="1" x14ac:dyDescent="0.3">
      <c r="A20" s="103" t="s">
        <v>195</v>
      </c>
      <c r="B20" s="104" t="s">
        <v>104</v>
      </c>
      <c r="C20" s="105">
        <v>8</v>
      </c>
      <c r="D20" s="112" t="s">
        <v>262</v>
      </c>
      <c r="E20" s="405" t="s">
        <v>398</v>
      </c>
      <c r="F20" s="112" t="s">
        <v>369</v>
      </c>
      <c r="H20" s="112" t="s">
        <v>262</v>
      </c>
      <c r="I20" s="112" t="s">
        <v>367</v>
      </c>
      <c r="K20" s="112" t="s">
        <v>262</v>
      </c>
      <c r="L20" s="112" t="s">
        <v>368</v>
      </c>
    </row>
    <row r="21" spans="1:12" x14ac:dyDescent="0.3">
      <c r="A21" s="103" t="s">
        <v>196</v>
      </c>
      <c r="B21" s="117"/>
      <c r="C21" s="105">
        <v>3</v>
      </c>
      <c r="D21" s="122" t="s">
        <v>54</v>
      </c>
      <c r="E21" s="405" t="s">
        <v>909</v>
      </c>
      <c r="F21" s="118" t="s">
        <v>54</v>
      </c>
      <c r="H21" s="118" t="s">
        <v>54</v>
      </c>
      <c r="I21" s="118" t="s">
        <v>54</v>
      </c>
      <c r="K21" s="118" t="s">
        <v>54</v>
      </c>
      <c r="L21" s="118" t="s">
        <v>54</v>
      </c>
    </row>
    <row r="22" spans="1:12" x14ac:dyDescent="0.3">
      <c r="A22" s="103" t="s">
        <v>197</v>
      </c>
      <c r="B22" s="117"/>
      <c r="C22" s="105">
        <v>10</v>
      </c>
      <c r="D22" s="118" t="s">
        <v>208</v>
      </c>
      <c r="E22" s="405" t="s">
        <v>910</v>
      </c>
      <c r="F22" s="118" t="s">
        <v>208</v>
      </c>
      <c r="H22" s="118" t="s">
        <v>208</v>
      </c>
      <c r="I22" s="118" t="s">
        <v>208</v>
      </c>
      <c r="K22" s="118" t="s">
        <v>208</v>
      </c>
      <c r="L22" s="118" t="s">
        <v>208</v>
      </c>
    </row>
    <row r="23" spans="1:12" x14ac:dyDescent="0.3">
      <c r="A23" s="103" t="s">
        <v>198</v>
      </c>
      <c r="B23" s="117"/>
      <c r="C23" s="105">
        <v>3</v>
      </c>
      <c r="D23" s="122" t="s">
        <v>55</v>
      </c>
      <c r="E23" s="405" t="s">
        <v>911</v>
      </c>
      <c r="F23" s="122" t="s">
        <v>55</v>
      </c>
      <c r="H23" s="122" t="s">
        <v>55</v>
      </c>
      <c r="I23" s="122" t="s">
        <v>55</v>
      </c>
      <c r="K23" s="122" t="s">
        <v>55</v>
      </c>
      <c r="L23" s="122" t="s">
        <v>55</v>
      </c>
    </row>
    <row r="24" spans="1:12" x14ac:dyDescent="0.3">
      <c r="A24" s="103" t="s">
        <v>199</v>
      </c>
      <c r="B24" s="104" t="s">
        <v>48</v>
      </c>
      <c r="C24" s="105">
        <v>40</v>
      </c>
      <c r="D24" s="118" t="s">
        <v>209</v>
      </c>
      <c r="E24" s="405" t="s">
        <v>912</v>
      </c>
      <c r="F24" s="118" t="s">
        <v>209</v>
      </c>
      <c r="H24" s="118" t="s">
        <v>209</v>
      </c>
      <c r="I24" s="118" t="s">
        <v>209</v>
      </c>
      <c r="K24" s="118" t="s">
        <v>209</v>
      </c>
      <c r="L24" s="118" t="s">
        <v>209</v>
      </c>
    </row>
    <row r="25" spans="1:12" x14ac:dyDescent="0.3">
      <c r="A25" s="103" t="s">
        <v>200</v>
      </c>
      <c r="B25" s="117"/>
      <c r="C25" s="105">
        <v>3</v>
      </c>
      <c r="D25" s="123" t="s">
        <v>64</v>
      </c>
      <c r="E25" s="405" t="s">
        <v>913</v>
      </c>
      <c r="F25" s="123" t="s">
        <v>64</v>
      </c>
      <c r="H25" s="123" t="s">
        <v>64</v>
      </c>
      <c r="I25" s="123" t="s">
        <v>64</v>
      </c>
      <c r="K25" s="123" t="s">
        <v>64</v>
      </c>
      <c r="L25" s="123" t="s">
        <v>64</v>
      </c>
    </row>
    <row r="26" spans="1:12" x14ac:dyDescent="0.3">
      <c r="A26" s="103" t="s">
        <v>201</v>
      </c>
      <c r="B26" s="117"/>
      <c r="C26" s="105">
        <v>2</v>
      </c>
      <c r="D26" s="119" t="s">
        <v>499</v>
      </c>
      <c r="E26" s="405" t="s">
        <v>914</v>
      </c>
      <c r="F26" s="118" t="s">
        <v>499</v>
      </c>
      <c r="H26" s="118" t="s">
        <v>499</v>
      </c>
      <c r="I26" s="118" t="s">
        <v>499</v>
      </c>
      <c r="K26" s="118" t="s">
        <v>499</v>
      </c>
      <c r="L26" s="118" t="s">
        <v>499</v>
      </c>
    </row>
    <row r="27" spans="1:12" x14ac:dyDescent="0.3">
      <c r="A27" s="103" t="s">
        <v>202</v>
      </c>
      <c r="B27" s="117"/>
      <c r="C27" s="105">
        <v>2</v>
      </c>
      <c r="D27" s="118" t="s">
        <v>211</v>
      </c>
      <c r="E27" s="405" t="s">
        <v>915</v>
      </c>
      <c r="F27" s="118" t="s">
        <v>211</v>
      </c>
      <c r="H27" s="118" t="s">
        <v>211</v>
      </c>
      <c r="I27" s="118" t="s">
        <v>211</v>
      </c>
      <c r="K27" s="118" t="s">
        <v>211</v>
      </c>
      <c r="L27" s="118" t="s">
        <v>211</v>
      </c>
    </row>
    <row r="28" spans="1:12" x14ac:dyDescent="0.3">
      <c r="A28" s="103" t="s">
        <v>197</v>
      </c>
      <c r="B28" s="117"/>
      <c r="C28" s="105">
        <v>35</v>
      </c>
      <c r="D28" s="118" t="s">
        <v>210</v>
      </c>
      <c r="E28" s="405" t="s">
        <v>916</v>
      </c>
      <c r="F28" s="118" t="s">
        <v>210</v>
      </c>
      <c r="H28" s="174"/>
      <c r="I28" s="174"/>
      <c r="K28" s="118" t="s">
        <v>210</v>
      </c>
      <c r="L28" s="118" t="s">
        <v>210</v>
      </c>
    </row>
    <row r="29" spans="1:12" x14ac:dyDescent="0.3">
      <c r="A29" s="103" t="s">
        <v>706</v>
      </c>
      <c r="B29" s="117"/>
      <c r="C29" s="105">
        <v>173</v>
      </c>
      <c r="D29" s="118" t="s">
        <v>715</v>
      </c>
      <c r="E29" s="118" t="s">
        <v>715</v>
      </c>
      <c r="F29" s="118" t="s">
        <v>715</v>
      </c>
      <c r="H29" s="118" t="s">
        <v>715</v>
      </c>
      <c r="I29" s="118" t="s">
        <v>715</v>
      </c>
      <c r="K29" s="118" t="s">
        <v>715</v>
      </c>
      <c r="L29" s="118" t="s">
        <v>715</v>
      </c>
    </row>
    <row r="30" spans="1:12" x14ac:dyDescent="0.3">
      <c r="A30" s="103" t="s">
        <v>707</v>
      </c>
      <c r="B30" s="117"/>
      <c r="C30" s="105">
        <v>2</v>
      </c>
      <c r="D30" s="118" t="s">
        <v>211</v>
      </c>
      <c r="E30" s="118" t="s">
        <v>211</v>
      </c>
      <c r="F30" s="106" t="str">
        <f>"les caractères 1 et 2 de la clé analytique soit "&amp;MID(PREAMBULE!$B$24,1,2)</f>
        <v>les caractères 1 et 2 de la clé analytique soit 01</v>
      </c>
      <c r="H30" s="118" t="s">
        <v>211</v>
      </c>
      <c r="I30" s="118" t="s">
        <v>211</v>
      </c>
      <c r="K30" s="118" t="s">
        <v>211</v>
      </c>
      <c r="L30" s="118" t="s">
        <v>211</v>
      </c>
    </row>
    <row r="31" spans="1:12" x14ac:dyDescent="0.3">
      <c r="A31" s="103" t="s">
        <v>708</v>
      </c>
      <c r="B31" s="117"/>
      <c r="C31" s="105">
        <v>15</v>
      </c>
      <c r="D31" s="118" t="s">
        <v>716</v>
      </c>
      <c r="E31" s="118" t="s">
        <v>716</v>
      </c>
      <c r="F31" s="118" t="s">
        <v>716</v>
      </c>
      <c r="H31" s="118" t="s">
        <v>716</v>
      </c>
      <c r="I31" s="118" t="s">
        <v>716</v>
      </c>
      <c r="K31" s="118" t="s">
        <v>716</v>
      </c>
      <c r="L31" s="118" t="s">
        <v>716</v>
      </c>
    </row>
    <row r="32" spans="1:12" x14ac:dyDescent="0.3">
      <c r="A32" s="103" t="s">
        <v>709</v>
      </c>
      <c r="B32" s="117"/>
      <c r="C32" s="105">
        <v>2</v>
      </c>
      <c r="D32" s="118" t="s">
        <v>211</v>
      </c>
      <c r="E32" s="118" t="s">
        <v>211</v>
      </c>
      <c r="F32" s="106" t="str">
        <f>"les caractères 3 et 4 de la clé analytique  soit "&amp;MID(PREAMBULE!$B$24,3,2)</f>
        <v>les caractères 3 et 4 de la clé analytique  soit R1</v>
      </c>
      <c r="H32" s="118" t="s">
        <v>211</v>
      </c>
      <c r="I32" s="118" t="s">
        <v>211</v>
      </c>
      <c r="K32" s="118" t="s">
        <v>211</v>
      </c>
      <c r="L32" s="118" t="s">
        <v>211</v>
      </c>
    </row>
    <row r="33" spans="1:12" x14ac:dyDescent="0.3">
      <c r="A33" s="103" t="s">
        <v>710</v>
      </c>
      <c r="B33" s="117"/>
      <c r="C33" s="105">
        <v>15</v>
      </c>
      <c r="D33" s="118" t="s">
        <v>716</v>
      </c>
      <c r="E33" s="118" t="s">
        <v>716</v>
      </c>
      <c r="F33" s="118" t="s">
        <v>716</v>
      </c>
      <c r="H33" s="118" t="s">
        <v>716</v>
      </c>
      <c r="I33" s="118" t="s">
        <v>716</v>
      </c>
      <c r="K33" s="118" t="s">
        <v>716</v>
      </c>
      <c r="L33" s="118" t="s">
        <v>716</v>
      </c>
    </row>
    <row r="34" spans="1:12" x14ac:dyDescent="0.3">
      <c r="A34" s="103" t="s">
        <v>711</v>
      </c>
      <c r="B34" s="117"/>
      <c r="C34" s="105">
        <v>1</v>
      </c>
      <c r="D34" s="174" t="s">
        <v>204</v>
      </c>
      <c r="E34" s="174" t="s">
        <v>204</v>
      </c>
      <c r="F34" s="106" t="str">
        <f>"le caractère 5 de la clé analytique soit "&amp;MID(PREAMBULE!$B$24,5,1)</f>
        <v>le caractère 5 de la clé analytique soit R</v>
      </c>
      <c r="H34" s="174" t="s">
        <v>204</v>
      </c>
      <c r="I34" s="174" t="s">
        <v>204</v>
      </c>
      <c r="K34" s="174" t="s">
        <v>204</v>
      </c>
      <c r="L34" s="174" t="s">
        <v>204</v>
      </c>
    </row>
    <row r="35" spans="1:12" x14ac:dyDescent="0.3">
      <c r="A35" s="103" t="s">
        <v>712</v>
      </c>
      <c r="B35" s="117"/>
      <c r="C35" s="105">
        <v>16</v>
      </c>
      <c r="D35" s="174" t="s">
        <v>717</v>
      </c>
      <c r="E35" s="174" t="s">
        <v>717</v>
      </c>
      <c r="F35" s="174" t="s">
        <v>717</v>
      </c>
      <c r="H35" s="174" t="s">
        <v>717</v>
      </c>
      <c r="I35" s="174" t="s">
        <v>717</v>
      </c>
      <c r="K35" s="174" t="s">
        <v>717</v>
      </c>
      <c r="L35" s="174" t="s">
        <v>717</v>
      </c>
    </row>
    <row r="36" spans="1:12" x14ac:dyDescent="0.3">
      <c r="A36" s="103" t="s">
        <v>713</v>
      </c>
      <c r="B36" s="117"/>
      <c r="C36" s="105">
        <v>3</v>
      </c>
      <c r="D36" s="174" t="s">
        <v>719</v>
      </c>
      <c r="E36" s="174" t="s">
        <v>719</v>
      </c>
      <c r="F36" s="106" t="str">
        <f>"les caractères 6, 7 et 8 de la clé analytique  soit "&amp;MID(PREAMBULE!$B$24,6,3)</f>
        <v>les caractères 6, 7 et 8 de la clé analytique  soit 000</v>
      </c>
      <c r="H36" s="174" t="s">
        <v>719</v>
      </c>
      <c r="I36" s="174" t="s">
        <v>719</v>
      </c>
      <c r="K36" s="174" t="s">
        <v>719</v>
      </c>
      <c r="L36" s="174" t="s">
        <v>719</v>
      </c>
    </row>
    <row r="37" spans="1:12" x14ac:dyDescent="0.3">
      <c r="A37" s="103" t="s">
        <v>714</v>
      </c>
      <c r="B37" s="117"/>
      <c r="C37" s="105">
        <v>14</v>
      </c>
      <c r="D37" s="174" t="s">
        <v>718</v>
      </c>
      <c r="E37" s="174" t="s">
        <v>718</v>
      </c>
      <c r="F37" s="174" t="s">
        <v>718</v>
      </c>
      <c r="H37" s="174" t="s">
        <v>718</v>
      </c>
      <c r="I37" s="174" t="s">
        <v>718</v>
      </c>
      <c r="K37" s="174" t="s">
        <v>718</v>
      </c>
      <c r="L37" s="174" t="s">
        <v>718</v>
      </c>
    </row>
    <row r="39" spans="1:12" ht="23.4" x14ac:dyDescent="0.45">
      <c r="D39" s="161" t="s">
        <v>314</v>
      </c>
      <c r="E39" s="161"/>
      <c r="F39" s="161"/>
      <c r="H39" s="161" t="s">
        <v>314</v>
      </c>
      <c r="L39" s="161" t="s">
        <v>314</v>
      </c>
    </row>
    <row r="40" spans="1:12" ht="23.4" x14ac:dyDescent="0.45">
      <c r="C40" s="161" t="s">
        <v>221</v>
      </c>
      <c r="D40" s="161" t="s">
        <v>53</v>
      </c>
      <c r="E40" s="161"/>
      <c r="F40" s="161">
        <v>1</v>
      </c>
      <c r="H40" s="161">
        <v>1</v>
      </c>
      <c r="L40" s="161">
        <v>1</v>
      </c>
    </row>
    <row r="41" spans="1:12" ht="66" customHeight="1" x14ac:dyDescent="0.3">
      <c r="C41" t="s">
        <v>310</v>
      </c>
      <c r="D41" s="112" t="s">
        <v>327</v>
      </c>
      <c r="E41" s="100"/>
      <c r="F41" s="112" t="s">
        <v>350</v>
      </c>
      <c r="H41" s="112" t="s">
        <v>362</v>
      </c>
      <c r="L41" s="112" t="s">
        <v>362</v>
      </c>
    </row>
    <row r="42" spans="1:12" ht="73.5" customHeight="1" x14ac:dyDescent="0.3">
      <c r="C42" t="s">
        <v>311</v>
      </c>
      <c r="D42" s="136" t="s">
        <v>323</v>
      </c>
      <c r="E42" s="136"/>
      <c r="F42" s="136" t="s">
        <v>351</v>
      </c>
      <c r="H42" s="112" t="s">
        <v>363</v>
      </c>
      <c r="L42" s="112" t="s">
        <v>363</v>
      </c>
    </row>
    <row r="43" spans="1:12" ht="105.75" customHeight="1" x14ac:dyDescent="0.3">
      <c r="C43" t="s">
        <v>312</v>
      </c>
      <c r="D43" s="112" t="s">
        <v>348</v>
      </c>
      <c r="E43" s="100"/>
      <c r="F43" s="112" t="s">
        <v>352</v>
      </c>
      <c r="H43" s="112" t="s">
        <v>364</v>
      </c>
      <c r="L43" s="112" t="s">
        <v>364</v>
      </c>
    </row>
    <row r="44" spans="1:12" x14ac:dyDescent="0.3">
      <c r="C44" t="s">
        <v>313</v>
      </c>
      <c r="D44" s="24" t="s">
        <v>63</v>
      </c>
      <c r="F44" s="24" t="s">
        <v>52</v>
      </c>
      <c r="H44" s="24" t="s">
        <v>63</v>
      </c>
      <c r="L44" s="24" t="s">
        <v>52</v>
      </c>
    </row>
    <row r="45" spans="1:12" ht="57.6" x14ac:dyDescent="0.3">
      <c r="C45" t="s">
        <v>12</v>
      </c>
      <c r="D45" s="115" t="s">
        <v>325</v>
      </c>
      <c r="E45" s="151"/>
      <c r="F45" s="115" t="s">
        <v>353</v>
      </c>
      <c r="H45" s="176" t="s">
        <v>365</v>
      </c>
      <c r="I45" s="177"/>
      <c r="J45" s="177"/>
      <c r="K45" s="177"/>
      <c r="L45" s="176" t="s">
        <v>365</v>
      </c>
    </row>
    <row r="46" spans="1:12" x14ac:dyDescent="0.3">
      <c r="C46" t="s">
        <v>315</v>
      </c>
      <c r="D46" s="111" t="s">
        <v>341</v>
      </c>
      <c r="F46" s="111" t="s">
        <v>341</v>
      </c>
      <c r="H46" s="178" t="s">
        <v>366</v>
      </c>
      <c r="I46" s="177"/>
      <c r="J46" s="177"/>
      <c r="K46" s="177"/>
      <c r="L46" s="178" t="s">
        <v>366</v>
      </c>
    </row>
    <row r="47" spans="1:12" x14ac:dyDescent="0.3">
      <c r="D47" s="24"/>
      <c r="F47" s="24"/>
    </row>
    <row r="48" spans="1:12" x14ac:dyDescent="0.3">
      <c r="D48" s="24"/>
      <c r="F48" s="24"/>
    </row>
    <row r="49" spans="3:6" x14ac:dyDescent="0.3">
      <c r="D49" s="24"/>
      <c r="F49" s="24"/>
    </row>
    <row r="50" spans="3:6" ht="23.4" x14ac:dyDescent="0.45">
      <c r="D50" s="161" t="s">
        <v>316</v>
      </c>
      <c r="E50" s="162"/>
      <c r="F50" s="162"/>
    </row>
    <row r="51" spans="3:6" x14ac:dyDescent="0.3">
      <c r="C51" t="s">
        <v>317</v>
      </c>
      <c r="D51" s="149" t="str">
        <f>D12</f>
        <v>REFCOM|MJCM-EP-RUF3-TX (N° CEGID)
RUF3TX</v>
      </c>
      <c r="E51" s="6"/>
      <c r="F51" s="6"/>
    </row>
    <row r="52" spans="3:6" x14ac:dyDescent="0.3">
      <c r="C52" t="s">
        <v>318</v>
      </c>
      <c r="D52" s="24" t="s">
        <v>328</v>
      </c>
      <c r="E52" s="6"/>
      <c r="F52" s="6"/>
    </row>
    <row r="53" spans="3:6" ht="48.75" customHeight="1" x14ac:dyDescent="0.3">
      <c r="C53" t="s">
        <v>310</v>
      </c>
      <c r="D53" s="112" t="s">
        <v>327</v>
      </c>
      <c r="E53" s="100"/>
      <c r="F53" s="100"/>
    </row>
    <row r="54" spans="3:6" ht="54" customHeight="1" x14ac:dyDescent="0.3">
      <c r="C54" t="s">
        <v>311</v>
      </c>
      <c r="D54" s="136" t="s">
        <v>323</v>
      </c>
      <c r="E54" s="190"/>
      <c r="F54" s="190"/>
    </row>
    <row r="55" spans="3:6" ht="85.5" customHeight="1" x14ac:dyDescent="0.3">
      <c r="C55" t="s">
        <v>319</v>
      </c>
      <c r="D55" s="112" t="s">
        <v>324</v>
      </c>
      <c r="E55" s="100"/>
      <c r="F55" s="100"/>
    </row>
    <row r="56" spans="3:6" x14ac:dyDescent="0.3">
      <c r="C56" t="s">
        <v>313</v>
      </c>
      <c r="D56" s="24" t="s">
        <v>52</v>
      </c>
      <c r="E56" s="6"/>
      <c r="F56" s="6"/>
    </row>
    <row r="57" spans="3:6" ht="57.6" x14ac:dyDescent="0.3">
      <c r="C57" t="s">
        <v>12</v>
      </c>
      <c r="D57" s="115" t="s">
        <v>325</v>
      </c>
      <c r="E57" s="151"/>
      <c r="F57" s="151"/>
    </row>
    <row r="58" spans="3:6" x14ac:dyDescent="0.3">
      <c r="C58" t="s">
        <v>320</v>
      </c>
      <c r="D58" s="111" t="s">
        <v>341</v>
      </c>
      <c r="E58" s="6"/>
      <c r="F58" s="6"/>
    </row>
    <row r="59" spans="3:6" x14ac:dyDescent="0.3">
      <c r="C59" t="s">
        <v>321</v>
      </c>
      <c r="D59" s="149" t="s">
        <v>329</v>
      </c>
      <c r="E59" s="6"/>
      <c r="F59" s="6"/>
    </row>
    <row r="60" spans="3:6" x14ac:dyDescent="0.3">
      <c r="D60" s="24"/>
      <c r="F60" s="24"/>
    </row>
    <row r="61" spans="3:6" x14ac:dyDescent="0.3">
      <c r="D61" s="24"/>
      <c r="F61" s="24"/>
    </row>
    <row r="62" spans="3:6" x14ac:dyDescent="0.3">
      <c r="D62" s="24"/>
      <c r="F62" s="24"/>
    </row>
    <row r="63" spans="3:6" x14ac:dyDescent="0.3">
      <c r="D63" s="24"/>
      <c r="F63" s="24"/>
    </row>
    <row r="64" spans="3:6" x14ac:dyDescent="0.3">
      <c r="D64" s="24"/>
      <c r="F64" s="24"/>
    </row>
    <row r="65" spans="4:6" x14ac:dyDescent="0.3">
      <c r="D65" s="24"/>
      <c r="F65" s="24"/>
    </row>
    <row r="66" spans="4:6" x14ac:dyDescent="0.3">
      <c r="D66" s="24"/>
      <c r="F66" s="24"/>
    </row>
    <row r="67" spans="4:6" x14ac:dyDescent="0.3">
      <c r="D67" s="24"/>
      <c r="F67" s="24"/>
    </row>
    <row r="68" spans="4:6" x14ac:dyDescent="0.3">
      <c r="D68" s="24"/>
      <c r="F68" s="24"/>
    </row>
    <row r="69" spans="4:6" x14ac:dyDescent="0.3">
      <c r="D69" s="24"/>
      <c r="F69" s="24"/>
    </row>
    <row r="70" spans="4:6" x14ac:dyDescent="0.3">
      <c r="D70" s="24"/>
      <c r="F70" s="24"/>
    </row>
    <row r="71" spans="4:6" x14ac:dyDescent="0.3">
      <c r="D71" s="24"/>
      <c r="F71" s="24"/>
    </row>
    <row r="72" spans="4:6" x14ac:dyDescent="0.3">
      <c r="D72" s="24"/>
      <c r="F72" s="24"/>
    </row>
    <row r="73" spans="4:6" x14ac:dyDescent="0.3">
      <c r="D73" s="24"/>
      <c r="F73" s="24"/>
    </row>
    <row r="74" spans="4:6" x14ac:dyDescent="0.3">
      <c r="D74" s="24"/>
      <c r="F74" s="24"/>
    </row>
    <row r="75" spans="4:6" x14ac:dyDescent="0.3">
      <c r="D75" s="24"/>
      <c r="F75" s="24"/>
    </row>
    <row r="76" spans="4:6" x14ac:dyDescent="0.3">
      <c r="D76" s="24"/>
      <c r="F76" s="24"/>
    </row>
    <row r="77" spans="4:6" x14ac:dyDescent="0.3">
      <c r="D77" s="24"/>
      <c r="F77" s="24"/>
    </row>
    <row r="78" spans="4:6" x14ac:dyDescent="0.3">
      <c r="D78" s="24"/>
      <c r="F78" s="24"/>
    </row>
    <row r="79" spans="4:6" x14ac:dyDescent="0.3">
      <c r="D79" s="24"/>
      <c r="F79" s="24"/>
    </row>
    <row r="80" spans="4:6" x14ac:dyDescent="0.3">
      <c r="D80" s="24"/>
      <c r="F80" s="24"/>
    </row>
    <row r="81" spans="4:6" x14ac:dyDescent="0.3">
      <c r="D81" s="24"/>
      <c r="F81" s="24"/>
    </row>
    <row r="82" spans="4:6" x14ac:dyDescent="0.3">
      <c r="D82" s="24"/>
      <c r="F82" s="24"/>
    </row>
    <row r="83" spans="4:6" x14ac:dyDescent="0.3">
      <c r="D83" s="24"/>
      <c r="F83" s="24"/>
    </row>
    <row r="84" spans="4:6" x14ac:dyDescent="0.3">
      <c r="D84" s="24"/>
      <c r="F84" s="24"/>
    </row>
    <row r="85" spans="4:6" x14ac:dyDescent="0.3">
      <c r="D85" s="24"/>
      <c r="F85" s="24"/>
    </row>
    <row r="86" spans="4:6" x14ac:dyDescent="0.3">
      <c r="D86" s="24"/>
      <c r="F86" s="24"/>
    </row>
    <row r="87" spans="4:6" x14ac:dyDescent="0.3">
      <c r="D87" s="24"/>
      <c r="F87" s="24"/>
    </row>
    <row r="88" spans="4:6" x14ac:dyDescent="0.3">
      <c r="D88" s="24"/>
      <c r="F88" s="24"/>
    </row>
    <row r="89" spans="4:6" x14ac:dyDescent="0.3">
      <c r="D89" s="24"/>
      <c r="F89" s="24"/>
    </row>
    <row r="90" spans="4:6" x14ac:dyDescent="0.3">
      <c r="D90" s="24"/>
      <c r="F90" s="24"/>
    </row>
    <row r="91" spans="4:6" x14ac:dyDescent="0.3">
      <c r="D91" s="24"/>
      <c r="F91" s="24"/>
    </row>
    <row r="92" spans="4:6" x14ac:dyDescent="0.3">
      <c r="D92" s="24"/>
      <c r="F92" s="24"/>
    </row>
    <row r="93" spans="4:6" x14ac:dyDescent="0.3">
      <c r="D93" s="24"/>
      <c r="F93" s="24"/>
    </row>
    <row r="94" spans="4:6" x14ac:dyDescent="0.3">
      <c r="D94" s="24"/>
      <c r="F94" s="24"/>
    </row>
    <row r="95" spans="4:6" x14ac:dyDescent="0.3">
      <c r="D95" s="24"/>
      <c r="F95" s="24"/>
    </row>
    <row r="96" spans="4:6" x14ac:dyDescent="0.3">
      <c r="D96" s="24"/>
      <c r="F96" s="24"/>
    </row>
    <row r="97" spans="4:6" x14ac:dyDescent="0.3">
      <c r="D97" s="24"/>
      <c r="F97" s="24"/>
    </row>
    <row r="98" spans="4:6" x14ac:dyDescent="0.3">
      <c r="D98" s="24"/>
      <c r="F98" s="24"/>
    </row>
    <row r="99" spans="4:6" x14ac:dyDescent="0.3">
      <c r="D99" s="24"/>
      <c r="F99" s="24"/>
    </row>
    <row r="100" spans="4:6" x14ac:dyDescent="0.3">
      <c r="D100" s="24"/>
      <c r="F100" s="24"/>
    </row>
    <row r="101" spans="4:6" x14ac:dyDescent="0.3">
      <c r="D101" s="24"/>
      <c r="F101" s="24"/>
    </row>
    <row r="102" spans="4:6" x14ac:dyDescent="0.3">
      <c r="D102" s="24"/>
      <c r="F102" s="24"/>
    </row>
    <row r="103" spans="4:6" x14ac:dyDescent="0.3">
      <c r="D103" s="24"/>
      <c r="F103" s="24"/>
    </row>
    <row r="104" spans="4:6" x14ac:dyDescent="0.3">
      <c r="D104" s="24"/>
      <c r="F104" s="24"/>
    </row>
    <row r="105" spans="4:6" x14ac:dyDescent="0.3">
      <c r="D105" s="24"/>
      <c r="F105" s="24"/>
    </row>
    <row r="106" spans="4:6" x14ac:dyDescent="0.3">
      <c r="D106" s="24"/>
      <c r="F106" s="24"/>
    </row>
    <row r="107" spans="4:6" x14ac:dyDescent="0.3">
      <c r="D107" s="24"/>
      <c r="F107" s="24"/>
    </row>
    <row r="108" spans="4:6" x14ac:dyDescent="0.3">
      <c r="D108" s="24"/>
      <c r="F108" s="24"/>
    </row>
    <row r="109" spans="4:6" x14ac:dyDescent="0.3">
      <c r="D109" s="24"/>
      <c r="F109" s="24"/>
    </row>
    <row r="110" spans="4:6" x14ac:dyDescent="0.3">
      <c r="D110" s="24"/>
      <c r="F110" s="24"/>
    </row>
    <row r="111" spans="4:6" x14ac:dyDescent="0.3">
      <c r="D111" s="24"/>
      <c r="F111" s="24"/>
    </row>
    <row r="112" spans="4:6" x14ac:dyDescent="0.3">
      <c r="D112" s="24"/>
      <c r="F112" s="24"/>
    </row>
    <row r="113" spans="4:6" x14ac:dyDescent="0.3">
      <c r="D113" s="24"/>
      <c r="F113" s="24"/>
    </row>
    <row r="114" spans="4:6" x14ac:dyDescent="0.3">
      <c r="D114" s="24"/>
      <c r="F114" s="24"/>
    </row>
    <row r="115" spans="4:6" x14ac:dyDescent="0.3">
      <c r="D115" s="24"/>
      <c r="F115" s="24"/>
    </row>
    <row r="116" spans="4:6" x14ac:dyDescent="0.3">
      <c r="D116" s="24"/>
      <c r="F116" s="24"/>
    </row>
    <row r="117" spans="4:6" x14ac:dyDescent="0.3">
      <c r="D117" s="24"/>
      <c r="F117" s="24"/>
    </row>
    <row r="118" spans="4:6" x14ac:dyDescent="0.3">
      <c r="D118" s="24"/>
      <c r="F118" s="24"/>
    </row>
    <row r="119" spans="4:6" x14ac:dyDescent="0.3">
      <c r="D119" s="24"/>
      <c r="F119" s="24"/>
    </row>
    <row r="120" spans="4:6" x14ac:dyDescent="0.3">
      <c r="D120" s="24"/>
      <c r="F120" s="24"/>
    </row>
    <row r="121" spans="4:6" x14ac:dyDescent="0.3">
      <c r="D121" s="24"/>
      <c r="F121" s="24"/>
    </row>
    <row r="122" spans="4:6" x14ac:dyDescent="0.3">
      <c r="D122" s="24"/>
      <c r="F122" s="24"/>
    </row>
    <row r="123" spans="4:6" x14ac:dyDescent="0.3">
      <c r="D123" s="24"/>
      <c r="F123" s="24"/>
    </row>
    <row r="124" spans="4:6" x14ac:dyDescent="0.3">
      <c r="D124" s="24"/>
      <c r="F124" s="24"/>
    </row>
    <row r="125" spans="4:6" x14ac:dyDescent="0.3">
      <c r="D125" s="24"/>
      <c r="F125" s="24"/>
    </row>
    <row r="126" spans="4:6" x14ac:dyDescent="0.3">
      <c r="D126" s="24"/>
      <c r="F126" s="24"/>
    </row>
    <row r="127" spans="4:6" x14ac:dyDescent="0.3">
      <c r="D127" s="24"/>
      <c r="F127" s="24"/>
    </row>
    <row r="128" spans="4:6" x14ac:dyDescent="0.3">
      <c r="D128" s="24"/>
      <c r="F128" s="24"/>
    </row>
    <row r="129" spans="4:6" x14ac:dyDescent="0.3">
      <c r="D129" s="24"/>
      <c r="F129" s="24"/>
    </row>
    <row r="130" spans="4:6" x14ac:dyDescent="0.3">
      <c r="D130" s="24"/>
      <c r="F130" s="24"/>
    </row>
    <row r="131" spans="4:6" x14ac:dyDescent="0.3">
      <c r="D131" s="24"/>
      <c r="F131" s="24"/>
    </row>
    <row r="132" spans="4:6" x14ac:dyDescent="0.3">
      <c r="D132" s="24"/>
      <c r="F132" s="24"/>
    </row>
    <row r="133" spans="4:6" x14ac:dyDescent="0.3">
      <c r="D133" s="24"/>
      <c r="F133" s="24"/>
    </row>
    <row r="134" spans="4:6" x14ac:dyDescent="0.3">
      <c r="D134" s="24"/>
      <c r="F134" s="24"/>
    </row>
    <row r="135" spans="4:6" x14ac:dyDescent="0.3">
      <c r="D135" s="24"/>
      <c r="F135" s="24"/>
    </row>
    <row r="136" spans="4:6" x14ac:dyDescent="0.3">
      <c r="D136" s="24"/>
      <c r="F136" s="24"/>
    </row>
    <row r="137" spans="4:6" x14ac:dyDescent="0.3">
      <c r="D137" s="24"/>
      <c r="F137" s="24"/>
    </row>
    <row r="138" spans="4:6" x14ac:dyDescent="0.3">
      <c r="D138" s="24"/>
      <c r="F138" s="24"/>
    </row>
    <row r="139" spans="4:6" x14ac:dyDescent="0.3">
      <c r="D139" s="24"/>
      <c r="F139" s="24"/>
    </row>
    <row r="140" spans="4:6" x14ac:dyDescent="0.3">
      <c r="D140" s="24"/>
      <c r="F140" s="24"/>
    </row>
    <row r="141" spans="4:6" x14ac:dyDescent="0.3">
      <c r="D141" s="24"/>
      <c r="F141" s="24"/>
    </row>
    <row r="142" spans="4:6" x14ac:dyDescent="0.3">
      <c r="D142" s="24"/>
      <c r="F142" s="24"/>
    </row>
    <row r="143" spans="4:6" x14ac:dyDescent="0.3">
      <c r="D143" s="24"/>
      <c r="F143" s="24"/>
    </row>
    <row r="144" spans="4:6" x14ac:dyDescent="0.3">
      <c r="D144" s="24"/>
      <c r="F144" s="24"/>
    </row>
    <row r="145" spans="4:6" x14ac:dyDescent="0.3">
      <c r="D145" s="24"/>
      <c r="F145" s="24"/>
    </row>
    <row r="146" spans="4:6" x14ac:dyDescent="0.3">
      <c r="D146" s="24"/>
      <c r="F146" s="24"/>
    </row>
    <row r="147" spans="4:6" x14ac:dyDescent="0.3">
      <c r="D147" s="24"/>
      <c r="F147" s="24"/>
    </row>
    <row r="148" spans="4:6" x14ac:dyDescent="0.3">
      <c r="D148" s="24"/>
      <c r="F148" s="24"/>
    </row>
    <row r="149" spans="4:6" x14ac:dyDescent="0.3">
      <c r="D149" s="24"/>
      <c r="F149" s="24"/>
    </row>
    <row r="150" spans="4:6" x14ac:dyDescent="0.3">
      <c r="D150" s="24"/>
      <c r="F150" s="24"/>
    </row>
    <row r="151" spans="4:6" x14ac:dyDescent="0.3">
      <c r="D151" s="24"/>
      <c r="F151" s="24"/>
    </row>
    <row r="152" spans="4:6" x14ac:dyDescent="0.3">
      <c r="D152" s="24"/>
      <c r="F152" s="24"/>
    </row>
    <row r="153" spans="4:6" x14ac:dyDescent="0.3">
      <c r="D153" s="24"/>
      <c r="F153" s="24"/>
    </row>
    <row r="154" spans="4:6" x14ac:dyDescent="0.3">
      <c r="D154" s="24"/>
      <c r="F154" s="24"/>
    </row>
    <row r="155" spans="4:6" x14ac:dyDescent="0.3">
      <c r="D155" s="24"/>
      <c r="F155" s="24"/>
    </row>
    <row r="156" spans="4:6" x14ac:dyDescent="0.3">
      <c r="D156" s="24"/>
      <c r="F156" s="24"/>
    </row>
    <row r="157" spans="4:6" x14ac:dyDescent="0.3">
      <c r="D157" s="24"/>
      <c r="F157" s="24"/>
    </row>
    <row r="158" spans="4:6" x14ac:dyDescent="0.3">
      <c r="D158" s="24"/>
      <c r="F158" s="24"/>
    </row>
    <row r="159" spans="4:6" x14ac:dyDescent="0.3">
      <c r="D159" s="101"/>
    </row>
    <row r="160" spans="4:6" x14ac:dyDescent="0.3">
      <c r="D160" s="101"/>
    </row>
    <row r="161" spans="4:4" x14ac:dyDescent="0.3">
      <c r="D161" s="101"/>
    </row>
    <row r="162" spans="4:4" x14ac:dyDescent="0.3">
      <c r="D162" s="101"/>
    </row>
    <row r="163" spans="4:4" x14ac:dyDescent="0.3">
      <c r="D163" s="101"/>
    </row>
    <row r="164" spans="4:4" x14ac:dyDescent="0.3">
      <c r="D164" s="101"/>
    </row>
    <row r="165" spans="4:4" x14ac:dyDescent="0.3">
      <c r="D165" s="101"/>
    </row>
    <row r="166" spans="4:4" x14ac:dyDescent="0.3">
      <c r="D166" s="101"/>
    </row>
    <row r="167" spans="4:4" x14ac:dyDescent="0.3">
      <c r="D167" s="101"/>
    </row>
    <row r="168" spans="4:4" x14ac:dyDescent="0.3">
      <c r="D168" s="101"/>
    </row>
    <row r="169" spans="4:4" x14ac:dyDescent="0.3">
      <c r="D169" s="101"/>
    </row>
    <row r="170" spans="4:4" x14ac:dyDescent="0.3">
      <c r="D170" s="101"/>
    </row>
    <row r="171" spans="4:4" x14ac:dyDescent="0.3">
      <c r="D171" s="101"/>
    </row>
    <row r="172" spans="4:4" x14ac:dyDescent="0.3">
      <c r="D172" s="101"/>
    </row>
    <row r="173" spans="4:4" x14ac:dyDescent="0.3">
      <c r="D173" s="101"/>
    </row>
    <row r="174" spans="4:4" x14ac:dyDescent="0.3">
      <c r="D174" s="101"/>
    </row>
    <row r="175" spans="4:4" x14ac:dyDescent="0.3">
      <c r="D175" s="101"/>
    </row>
    <row r="176" spans="4:4" x14ac:dyDescent="0.3">
      <c r="D176" s="101"/>
    </row>
    <row r="177" spans="4:4" x14ac:dyDescent="0.3">
      <c r="D177" s="101"/>
    </row>
    <row r="178" spans="4:4" x14ac:dyDescent="0.3">
      <c r="D178" s="101"/>
    </row>
    <row r="179" spans="4:4" x14ac:dyDescent="0.3">
      <c r="D179" s="101"/>
    </row>
    <row r="180" spans="4:4" x14ac:dyDescent="0.3">
      <c r="D180" s="101"/>
    </row>
    <row r="181" spans="4:4" x14ac:dyDescent="0.3">
      <c r="D181" s="101"/>
    </row>
    <row r="182" spans="4:4" x14ac:dyDescent="0.3">
      <c r="D182" s="101"/>
    </row>
    <row r="183" spans="4:4" x14ac:dyDescent="0.3">
      <c r="D183" s="101"/>
    </row>
    <row r="184" spans="4:4" x14ac:dyDescent="0.3">
      <c r="D184" s="101"/>
    </row>
    <row r="185" spans="4:4" x14ac:dyDescent="0.3">
      <c r="D185" s="101"/>
    </row>
    <row r="186" spans="4:4" x14ac:dyDescent="0.3">
      <c r="D186" s="101"/>
    </row>
    <row r="187" spans="4:4" x14ac:dyDescent="0.3">
      <c r="D187" s="101"/>
    </row>
    <row r="188" spans="4:4" x14ac:dyDescent="0.3">
      <c r="D188" s="101"/>
    </row>
    <row r="189" spans="4:4" x14ac:dyDescent="0.3">
      <c r="D189" s="101"/>
    </row>
    <row r="190" spans="4:4" x14ac:dyDescent="0.3">
      <c r="D190" s="101"/>
    </row>
    <row r="191" spans="4:4" x14ac:dyDescent="0.3">
      <c r="D191" s="101"/>
    </row>
    <row r="192" spans="4:4" x14ac:dyDescent="0.3">
      <c r="D192" s="101"/>
    </row>
    <row r="193" spans="4:4" x14ac:dyDescent="0.3">
      <c r="D193" s="101"/>
    </row>
    <row r="194" spans="4:4" x14ac:dyDescent="0.3">
      <c r="D194" s="101"/>
    </row>
    <row r="195" spans="4:4" x14ac:dyDescent="0.3">
      <c r="D195" s="101"/>
    </row>
    <row r="196" spans="4:4" x14ac:dyDescent="0.3">
      <c r="D196" s="101"/>
    </row>
    <row r="197" spans="4:4" x14ac:dyDescent="0.3">
      <c r="D197" s="101"/>
    </row>
    <row r="198" spans="4:4" x14ac:dyDescent="0.3">
      <c r="D198" s="101"/>
    </row>
    <row r="199" spans="4:4" x14ac:dyDescent="0.3">
      <c r="D199" s="101"/>
    </row>
    <row r="200" spans="4:4" x14ac:dyDescent="0.3">
      <c r="D200" s="101"/>
    </row>
    <row r="201" spans="4:4" x14ac:dyDescent="0.3">
      <c r="D201" s="101"/>
    </row>
    <row r="202" spans="4:4" x14ac:dyDescent="0.3">
      <c r="D202" s="101"/>
    </row>
    <row r="203" spans="4:4" x14ac:dyDescent="0.3">
      <c r="D203" s="101"/>
    </row>
    <row r="204" spans="4:4" x14ac:dyDescent="0.3">
      <c r="D204" s="101"/>
    </row>
    <row r="205" spans="4:4" x14ac:dyDescent="0.3">
      <c r="D205" s="101"/>
    </row>
    <row r="206" spans="4:4" x14ac:dyDescent="0.3">
      <c r="D206" s="101"/>
    </row>
    <row r="207" spans="4:4" x14ac:dyDescent="0.3">
      <c r="D207" s="101"/>
    </row>
    <row r="208" spans="4:4" x14ac:dyDescent="0.3">
      <c r="D208" s="101"/>
    </row>
    <row r="209" spans="4:4" x14ac:dyDescent="0.3">
      <c r="D209" s="101"/>
    </row>
    <row r="210" spans="4:4" x14ac:dyDescent="0.3">
      <c r="D210" s="101"/>
    </row>
    <row r="211" spans="4:4" x14ac:dyDescent="0.3">
      <c r="D211" s="101"/>
    </row>
    <row r="212" spans="4:4" x14ac:dyDescent="0.3">
      <c r="D212" s="101"/>
    </row>
    <row r="213" spans="4:4" x14ac:dyDescent="0.3">
      <c r="D213" s="101"/>
    </row>
    <row r="214" spans="4:4" x14ac:dyDescent="0.3">
      <c r="D214" s="101"/>
    </row>
    <row r="215" spans="4:4" x14ac:dyDescent="0.3">
      <c r="D215" s="101"/>
    </row>
    <row r="216" spans="4:4" x14ac:dyDescent="0.3">
      <c r="D216" s="101"/>
    </row>
    <row r="217" spans="4:4" x14ac:dyDescent="0.3">
      <c r="D217" s="101"/>
    </row>
    <row r="218" spans="4:4" x14ac:dyDescent="0.3">
      <c r="D218" s="101"/>
    </row>
    <row r="219" spans="4:4" x14ac:dyDescent="0.3">
      <c r="D219" s="101"/>
    </row>
  </sheetData>
  <phoneticPr fontId="2" type="noConversion"/>
  <hyperlinks>
    <hyperlink ref="H5" location="COMMISSIONS!E5" display="Idem E5" xr:uid="{00000000-0004-0000-0700-000000000000}"/>
    <hyperlink ref="I5" location="COMMISSIONS!E5" display="Idem E5" xr:uid="{00000000-0004-0000-0700-000001000000}"/>
    <hyperlink ref="K5" location="COMMISSIONS!E5" display="Idem E5" xr:uid="{00000000-0004-0000-0700-000002000000}"/>
    <hyperlink ref="L5" location="COMMISSIONS!E5" display="Idem E5" xr:uid="{00000000-0004-0000-0700-000003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8">
    <tabColor theme="7"/>
  </sheetPr>
  <dimension ref="A1:Z219"/>
  <sheetViews>
    <sheetView zoomScale="55" zoomScaleNormal="55" workbookViewId="0">
      <pane xSplit="3" ySplit="4" topLeftCell="L15" activePane="bottomRight" state="frozen"/>
      <selection pane="topRight" activeCell="D1" sqref="D1"/>
      <selection pane="bottomLeft" activeCell="A5" sqref="A5"/>
      <selection pane="bottomRight" activeCell="M60" sqref="M50:M60"/>
    </sheetView>
  </sheetViews>
  <sheetFormatPr baseColWidth="10" defaultRowHeight="14.4" x14ac:dyDescent="0.3"/>
  <cols>
    <col min="1" max="1" width="35" customWidth="1"/>
    <col min="2" max="2" width="28.44140625" customWidth="1"/>
    <col min="3" max="3" width="21.44140625" customWidth="1"/>
    <col min="4" max="4" width="66.6640625" style="101" customWidth="1"/>
    <col min="5" max="17" width="66.6640625" customWidth="1"/>
    <col min="21" max="21" width="46.33203125" bestFit="1" customWidth="1"/>
  </cols>
  <sheetData>
    <row r="1" spans="1:26" ht="78" customHeight="1" x14ac:dyDescent="0.3">
      <c r="D1" s="210" t="s">
        <v>419</v>
      </c>
      <c r="E1" s="210" t="s">
        <v>419</v>
      </c>
      <c r="F1" s="210" t="s">
        <v>419</v>
      </c>
      <c r="G1" s="210" t="s">
        <v>419</v>
      </c>
      <c r="H1" s="210" t="s">
        <v>419</v>
      </c>
      <c r="I1" s="210" t="s">
        <v>419</v>
      </c>
      <c r="J1" s="210" t="s">
        <v>419</v>
      </c>
      <c r="K1" s="210" t="s">
        <v>419</v>
      </c>
      <c r="L1" s="210" t="s">
        <v>419</v>
      </c>
      <c r="M1" s="210" t="s">
        <v>419</v>
      </c>
      <c r="N1" s="210" t="s">
        <v>419</v>
      </c>
      <c r="O1" s="210" t="s">
        <v>419</v>
      </c>
      <c r="P1" s="210" t="s">
        <v>419</v>
      </c>
      <c r="Q1" s="210" t="s">
        <v>419</v>
      </c>
    </row>
    <row r="2" spans="1:26" ht="15" thickBot="1" x14ac:dyDescent="0.35">
      <c r="A2" s="160"/>
      <c r="C2" s="101"/>
      <c r="D2" s="71" t="s">
        <v>98</v>
      </c>
      <c r="E2" s="72" t="s">
        <v>157</v>
      </c>
      <c r="F2" s="69" t="s">
        <v>157</v>
      </c>
      <c r="G2" s="73" t="s">
        <v>97</v>
      </c>
      <c r="H2" s="74" t="s">
        <v>97</v>
      </c>
      <c r="I2" s="69" t="s">
        <v>157</v>
      </c>
      <c r="J2" s="72" t="s">
        <v>157</v>
      </c>
      <c r="K2" s="75" t="s">
        <v>98</v>
      </c>
      <c r="L2" s="67" t="s">
        <v>571</v>
      </c>
      <c r="M2" s="67" t="s">
        <v>11</v>
      </c>
      <c r="N2" s="73" t="s">
        <v>97</v>
      </c>
      <c r="O2" s="69" t="s">
        <v>157</v>
      </c>
      <c r="P2" s="68" t="s">
        <v>157</v>
      </c>
      <c r="Q2" s="95" t="s">
        <v>96</v>
      </c>
    </row>
    <row r="3" spans="1:26" ht="52.5" customHeight="1" thickTop="1" x14ac:dyDescent="0.3">
      <c r="A3" s="189" t="s">
        <v>409</v>
      </c>
      <c r="C3" s="101"/>
      <c r="D3" s="128"/>
    </row>
    <row r="4" spans="1:26" ht="14.7" customHeight="1" x14ac:dyDescent="0.3">
      <c r="A4" s="160"/>
      <c r="C4" s="24" t="s">
        <v>221</v>
      </c>
      <c r="D4" s="129">
        <v>1</v>
      </c>
      <c r="E4" s="129">
        <v>1</v>
      </c>
      <c r="F4">
        <v>1</v>
      </c>
      <c r="G4">
        <v>1</v>
      </c>
      <c r="H4">
        <v>1</v>
      </c>
      <c r="I4">
        <v>1</v>
      </c>
      <c r="J4">
        <v>1</v>
      </c>
      <c r="K4">
        <v>1</v>
      </c>
      <c r="L4" t="s">
        <v>222</v>
      </c>
      <c r="M4" t="s">
        <v>222</v>
      </c>
      <c r="N4" s="286">
        <v>1</v>
      </c>
      <c r="O4" s="286">
        <v>1</v>
      </c>
      <c r="P4" s="286">
        <v>1</v>
      </c>
      <c r="Q4" s="286">
        <v>1</v>
      </c>
    </row>
    <row r="5" spans="1:26" ht="409.6" customHeight="1" x14ac:dyDescent="0.3">
      <c r="A5" s="160" t="s">
        <v>225</v>
      </c>
      <c r="B5" s="94" t="s">
        <v>224</v>
      </c>
      <c r="C5" s="157"/>
      <c r="D5" s="132" t="s">
        <v>655</v>
      </c>
      <c r="E5" t="s">
        <v>402</v>
      </c>
      <c r="F5" t="s">
        <v>402</v>
      </c>
      <c r="G5" t="s">
        <v>402</v>
      </c>
      <c r="H5" s="132" t="s">
        <v>555</v>
      </c>
      <c r="I5" t="s">
        <v>421</v>
      </c>
      <c r="J5" t="s">
        <v>421</v>
      </c>
      <c r="K5" t="s">
        <v>421</v>
      </c>
      <c r="L5" s="132" t="s">
        <v>662</v>
      </c>
      <c r="M5" t="s">
        <v>422</v>
      </c>
      <c r="N5" s="132" t="s">
        <v>570</v>
      </c>
      <c r="O5" t="s">
        <v>565</v>
      </c>
      <c r="P5" t="s">
        <v>565</v>
      </c>
      <c r="Q5" t="s">
        <v>565</v>
      </c>
    </row>
    <row r="6" spans="1:26" x14ac:dyDescent="0.3">
      <c r="A6" s="160"/>
      <c r="D6" s="124" t="s">
        <v>212</v>
      </c>
      <c r="E6" s="124" t="s">
        <v>212</v>
      </c>
      <c r="F6" s="124" t="s">
        <v>212</v>
      </c>
      <c r="G6" s="124" t="s">
        <v>212</v>
      </c>
      <c r="H6" s="124" t="s">
        <v>212</v>
      </c>
      <c r="I6" s="124" t="s">
        <v>212</v>
      </c>
      <c r="J6" s="124" t="s">
        <v>212</v>
      </c>
      <c r="K6" s="124" t="s">
        <v>212</v>
      </c>
      <c r="L6" s="124" t="s">
        <v>212</v>
      </c>
      <c r="M6" s="124" t="s">
        <v>212</v>
      </c>
      <c r="N6" s="124" t="s">
        <v>212</v>
      </c>
      <c r="O6" s="124" t="s">
        <v>212</v>
      </c>
      <c r="P6" s="124" t="s">
        <v>212</v>
      </c>
      <c r="Q6" s="124" t="s">
        <v>212</v>
      </c>
    </row>
    <row r="7" spans="1:26" x14ac:dyDescent="0.3">
      <c r="A7" s="103" t="s">
        <v>182</v>
      </c>
      <c r="B7" s="104"/>
      <c r="C7" s="105">
        <v>3</v>
      </c>
      <c r="D7" s="211" t="s">
        <v>133</v>
      </c>
      <c r="E7" s="211" t="s">
        <v>133</v>
      </c>
      <c r="F7" s="211" t="s">
        <v>132</v>
      </c>
      <c r="G7" s="211" t="s">
        <v>132</v>
      </c>
      <c r="H7" s="211" t="s">
        <v>132</v>
      </c>
      <c r="I7" s="211" t="s">
        <v>132</v>
      </c>
      <c r="J7" s="44" t="s">
        <v>133</v>
      </c>
      <c r="K7" s="44" t="s">
        <v>133</v>
      </c>
      <c r="L7" s="44" t="s">
        <v>67</v>
      </c>
      <c r="M7" s="44" t="s">
        <v>67</v>
      </c>
      <c r="N7" s="44" t="s">
        <v>132</v>
      </c>
      <c r="O7" s="44" t="s">
        <v>132</v>
      </c>
      <c r="P7" s="44" t="s">
        <v>131</v>
      </c>
      <c r="Q7" s="44" t="s">
        <v>131</v>
      </c>
    </row>
    <row r="8" spans="1:26" ht="43.2" x14ac:dyDescent="0.3">
      <c r="A8" s="103" t="s">
        <v>183</v>
      </c>
      <c r="B8" s="104" t="s">
        <v>89</v>
      </c>
      <c r="C8" s="105">
        <v>8</v>
      </c>
      <c r="D8" s="108" t="s">
        <v>431</v>
      </c>
      <c r="E8" s="108" t="s">
        <v>394</v>
      </c>
      <c r="F8" s="108" t="s">
        <v>394</v>
      </c>
      <c r="G8" s="28" t="s">
        <v>394</v>
      </c>
      <c r="H8" s="108" t="s">
        <v>431</v>
      </c>
      <c r="I8" s="28" t="s">
        <v>432</v>
      </c>
      <c r="J8" s="28" t="s">
        <v>432</v>
      </c>
      <c r="K8" s="28" t="s">
        <v>432</v>
      </c>
      <c r="L8" s="288" t="s">
        <v>568</v>
      </c>
      <c r="M8" s="287" t="s">
        <v>558</v>
      </c>
      <c r="N8" s="287" t="s">
        <v>559</v>
      </c>
      <c r="O8" s="287" t="s">
        <v>560</v>
      </c>
      <c r="P8" s="287" t="s">
        <v>560</v>
      </c>
      <c r="Q8" s="287" t="s">
        <v>560</v>
      </c>
      <c r="U8" s="62" t="s">
        <v>163</v>
      </c>
      <c r="V8" s="90">
        <v>411190000</v>
      </c>
      <c r="W8" s="91" t="s">
        <v>164</v>
      </c>
      <c r="X8" t="s">
        <v>175</v>
      </c>
      <c r="Y8" t="s">
        <v>51</v>
      </c>
      <c r="Z8" s="120" t="s">
        <v>500</v>
      </c>
    </row>
    <row r="9" spans="1:26" x14ac:dyDescent="0.3">
      <c r="A9" s="103" t="s">
        <v>184</v>
      </c>
      <c r="B9" s="104"/>
      <c r="C9" s="105">
        <v>2</v>
      </c>
      <c r="D9" s="119" t="s">
        <v>50</v>
      </c>
      <c r="E9" s="119" t="s">
        <v>50</v>
      </c>
      <c r="F9" s="119" t="s">
        <v>50</v>
      </c>
      <c r="G9" s="119" t="s">
        <v>50</v>
      </c>
      <c r="H9" s="119" t="s">
        <v>50</v>
      </c>
      <c r="I9" s="119" t="s">
        <v>50</v>
      </c>
      <c r="J9" s="119" t="s">
        <v>50</v>
      </c>
      <c r="K9" s="119" t="s">
        <v>50</v>
      </c>
      <c r="L9" s="119" t="s">
        <v>50</v>
      </c>
      <c r="M9" s="119" t="s">
        <v>50</v>
      </c>
      <c r="N9" s="119" t="s">
        <v>50</v>
      </c>
      <c r="O9" s="119" t="s">
        <v>50</v>
      </c>
      <c r="P9" s="119" t="s">
        <v>50</v>
      </c>
      <c r="Q9" s="119" t="s">
        <v>50</v>
      </c>
      <c r="U9" s="62" t="s">
        <v>158</v>
      </c>
      <c r="V9" s="90">
        <v>512300000</v>
      </c>
      <c r="X9" t="s">
        <v>176</v>
      </c>
      <c r="Y9" t="s">
        <v>204</v>
      </c>
      <c r="Z9" t="s">
        <v>206</v>
      </c>
    </row>
    <row r="10" spans="1:26" x14ac:dyDescent="0.3">
      <c r="A10" s="103" t="s">
        <v>185</v>
      </c>
      <c r="B10" s="104" t="s">
        <v>49</v>
      </c>
      <c r="C10" s="105">
        <v>17</v>
      </c>
      <c r="D10" s="212">
        <v>512392000</v>
      </c>
      <c r="E10" s="212">
        <v>580310000</v>
      </c>
      <c r="F10" s="212">
        <v>580310000</v>
      </c>
      <c r="G10" s="212">
        <v>512391000</v>
      </c>
      <c r="H10" s="212">
        <v>512391000</v>
      </c>
      <c r="I10" s="212">
        <v>580310000</v>
      </c>
      <c r="J10" s="212">
        <v>580310000</v>
      </c>
      <c r="K10" s="212">
        <v>512392000</v>
      </c>
      <c r="L10" s="212">
        <v>411190000</v>
      </c>
      <c r="M10" s="212">
        <v>467190000</v>
      </c>
      <c r="N10" s="212">
        <v>512391000</v>
      </c>
      <c r="O10" s="212">
        <v>580310000</v>
      </c>
      <c r="P10" s="212">
        <v>580310000</v>
      </c>
      <c r="Q10" s="212">
        <v>512300000</v>
      </c>
      <c r="U10" s="62" t="s">
        <v>162</v>
      </c>
      <c r="V10" s="90">
        <v>512391000</v>
      </c>
      <c r="X10" t="s">
        <v>176</v>
      </c>
      <c r="Y10" t="s">
        <v>204</v>
      </c>
      <c r="Z10" t="s">
        <v>206</v>
      </c>
    </row>
    <row r="11" spans="1:26" ht="28.8" x14ac:dyDescent="0.3">
      <c r="A11" s="103" t="s">
        <v>186</v>
      </c>
      <c r="B11" s="104" t="s">
        <v>46</v>
      </c>
      <c r="C11" s="105">
        <v>1</v>
      </c>
      <c r="D11" s="212" t="s">
        <v>204</v>
      </c>
      <c r="E11" s="212" t="s">
        <v>204</v>
      </c>
      <c r="F11" s="212" t="s">
        <v>204</v>
      </c>
      <c r="G11" s="212" t="s">
        <v>204</v>
      </c>
      <c r="H11" s="212" t="s">
        <v>204</v>
      </c>
      <c r="I11" s="212" t="s">
        <v>204</v>
      </c>
      <c r="J11" s="212" t="s">
        <v>204</v>
      </c>
      <c r="K11" s="212" t="s">
        <v>204</v>
      </c>
      <c r="L11" s="355" t="s">
        <v>86</v>
      </c>
      <c r="M11" s="212" t="s">
        <v>86</v>
      </c>
      <c r="N11" s="212" t="s">
        <v>204</v>
      </c>
      <c r="O11" s="212" t="s">
        <v>204</v>
      </c>
      <c r="P11" s="212" t="s">
        <v>204</v>
      </c>
      <c r="Q11" s="212" t="s">
        <v>204</v>
      </c>
      <c r="U11" s="62" t="s">
        <v>159</v>
      </c>
      <c r="V11" s="90">
        <v>512392000</v>
      </c>
      <c r="X11" t="s">
        <v>176</v>
      </c>
      <c r="Y11" t="s">
        <v>204</v>
      </c>
      <c r="Z11" t="s">
        <v>206</v>
      </c>
    </row>
    <row r="12" spans="1:26" ht="100.8" x14ac:dyDescent="0.3">
      <c r="A12" s="103" t="s">
        <v>187</v>
      </c>
      <c r="B12" s="117"/>
      <c r="C12" s="105">
        <v>17</v>
      </c>
      <c r="D12" s="211" t="s">
        <v>206</v>
      </c>
      <c r="E12" s="211" t="s">
        <v>206</v>
      </c>
      <c r="F12" s="211" t="s">
        <v>206</v>
      </c>
      <c r="G12" s="211" t="s">
        <v>206</v>
      </c>
      <c r="H12" s="211" t="s">
        <v>206</v>
      </c>
      <c r="I12" s="211" t="s">
        <v>206</v>
      </c>
      <c r="J12" s="211" t="s">
        <v>206</v>
      </c>
      <c r="K12" s="211" t="s">
        <v>206</v>
      </c>
      <c r="L12" s="356" t="s">
        <v>801</v>
      </c>
      <c r="M12" s="110" t="s">
        <v>403</v>
      </c>
      <c r="N12" s="211" t="s">
        <v>206</v>
      </c>
      <c r="O12" s="211" t="s">
        <v>206</v>
      </c>
      <c r="P12" s="211" t="s">
        <v>206</v>
      </c>
      <c r="Q12" s="211" t="s">
        <v>206</v>
      </c>
      <c r="U12" s="62" t="s">
        <v>161</v>
      </c>
      <c r="V12" s="89">
        <v>580310000</v>
      </c>
      <c r="X12" t="s">
        <v>177</v>
      </c>
      <c r="Y12" t="s">
        <v>204</v>
      </c>
      <c r="Z12" t="s">
        <v>206</v>
      </c>
    </row>
    <row r="13" spans="1:26" ht="48.75" customHeight="1" x14ac:dyDescent="0.3">
      <c r="A13" s="103" t="s">
        <v>188</v>
      </c>
      <c r="B13" s="117"/>
      <c r="C13" s="105">
        <v>35</v>
      </c>
      <c r="D13" s="112" t="s">
        <v>423</v>
      </c>
      <c r="E13" s="112" t="s">
        <v>395</v>
      </c>
      <c r="F13" s="112" t="s">
        <v>395</v>
      </c>
      <c r="G13" s="112" t="s">
        <v>395</v>
      </c>
      <c r="H13" s="112" t="s">
        <v>433</v>
      </c>
      <c r="I13" s="112" t="s">
        <v>430</v>
      </c>
      <c r="J13" s="112" t="s">
        <v>430</v>
      </c>
      <c r="K13" s="112" t="s">
        <v>430</v>
      </c>
      <c r="L13" s="112" t="s">
        <v>434</v>
      </c>
      <c r="M13" s="214" t="s">
        <v>435</v>
      </c>
      <c r="N13" s="112" t="s">
        <v>557</v>
      </c>
      <c r="O13" s="214" t="s">
        <v>561</v>
      </c>
      <c r="P13" s="214" t="s">
        <v>561</v>
      </c>
      <c r="Q13" s="214" t="s">
        <v>561</v>
      </c>
      <c r="U13" s="62" t="s">
        <v>165</v>
      </c>
      <c r="V13" s="90">
        <v>467190000</v>
      </c>
      <c r="W13" s="91" t="s">
        <v>164</v>
      </c>
      <c r="X13" t="s">
        <v>178</v>
      </c>
      <c r="Y13" t="s">
        <v>86</v>
      </c>
      <c r="Z13" s="110" t="s">
        <v>403</v>
      </c>
    </row>
    <row r="14" spans="1:26" ht="155.4" customHeight="1" x14ac:dyDescent="0.3">
      <c r="A14" s="103" t="s">
        <v>189</v>
      </c>
      <c r="B14" s="104" t="s">
        <v>117</v>
      </c>
      <c r="C14" s="105">
        <v>35</v>
      </c>
      <c r="D14" s="216" t="s">
        <v>438</v>
      </c>
      <c r="E14" s="168" t="s">
        <v>396</v>
      </c>
      <c r="F14" s="168" t="s">
        <v>396</v>
      </c>
      <c r="G14" s="168" t="s">
        <v>396</v>
      </c>
      <c r="H14" s="216" t="s">
        <v>437</v>
      </c>
      <c r="I14" s="168" t="s">
        <v>427</v>
      </c>
      <c r="J14" s="168" t="s">
        <v>427</v>
      </c>
      <c r="K14" s="168" t="s">
        <v>427</v>
      </c>
      <c r="L14" s="215" t="s">
        <v>569</v>
      </c>
      <c r="M14" s="149" t="s">
        <v>420</v>
      </c>
      <c r="N14" s="215" t="s">
        <v>563</v>
      </c>
      <c r="O14" s="149" t="s">
        <v>556</v>
      </c>
      <c r="P14" s="149" t="s">
        <v>556</v>
      </c>
      <c r="Q14" s="149" t="s">
        <v>556</v>
      </c>
      <c r="U14" s="93" t="s">
        <v>174</v>
      </c>
      <c r="V14" s="90">
        <v>658090000</v>
      </c>
      <c r="W14" s="91" t="s">
        <v>166</v>
      </c>
      <c r="X14" t="s">
        <v>179</v>
      </c>
      <c r="Y14" t="s">
        <v>51</v>
      </c>
      <c r="Z14" s="120" t="s">
        <v>500</v>
      </c>
    </row>
    <row r="15" spans="1:26" x14ac:dyDescent="0.3">
      <c r="A15" s="103" t="s">
        <v>190</v>
      </c>
      <c r="B15" s="104" t="s">
        <v>47</v>
      </c>
      <c r="C15" s="105">
        <v>3</v>
      </c>
      <c r="D15" s="118" t="s">
        <v>517</v>
      </c>
      <c r="E15" s="118" t="s">
        <v>205</v>
      </c>
      <c r="F15" s="118" t="s">
        <v>205</v>
      </c>
      <c r="G15" s="118" t="s">
        <v>517</v>
      </c>
      <c r="H15" s="118" t="s">
        <v>517</v>
      </c>
      <c r="I15" s="118" t="s">
        <v>205</v>
      </c>
      <c r="J15" s="118" t="s">
        <v>205</v>
      </c>
      <c r="K15" s="118" t="s">
        <v>517</v>
      </c>
      <c r="L15" s="118" t="s">
        <v>205</v>
      </c>
      <c r="M15" s="118" t="s">
        <v>205</v>
      </c>
      <c r="N15" s="118" t="s">
        <v>517</v>
      </c>
      <c r="O15" s="118" t="s">
        <v>205</v>
      </c>
      <c r="P15" s="118" t="s">
        <v>205</v>
      </c>
      <c r="Q15" s="118" t="s">
        <v>517</v>
      </c>
      <c r="U15" s="62" t="s">
        <v>167</v>
      </c>
      <c r="V15" s="90">
        <v>611090004</v>
      </c>
      <c r="W15" s="91" t="s">
        <v>166</v>
      </c>
      <c r="X15" t="s">
        <v>180</v>
      </c>
      <c r="Y15" t="s">
        <v>51</v>
      </c>
      <c r="Z15" s="120" t="s">
        <v>500</v>
      </c>
    </row>
    <row r="16" spans="1:26" x14ac:dyDescent="0.3">
      <c r="A16" s="103" t="s">
        <v>191</v>
      </c>
      <c r="B16" s="104" t="s">
        <v>48</v>
      </c>
      <c r="C16" s="105">
        <v>8</v>
      </c>
      <c r="D16" s="118" t="s">
        <v>207</v>
      </c>
      <c r="E16" s="118" t="s">
        <v>207</v>
      </c>
      <c r="F16" s="118" t="s">
        <v>207</v>
      </c>
      <c r="G16" s="118" t="s">
        <v>207</v>
      </c>
      <c r="H16" s="118" t="s">
        <v>207</v>
      </c>
      <c r="I16" s="118" t="s">
        <v>207</v>
      </c>
      <c r="J16" s="118" t="s">
        <v>207</v>
      </c>
      <c r="K16" s="118" t="s">
        <v>207</v>
      </c>
      <c r="L16" s="118" t="s">
        <v>207</v>
      </c>
      <c r="M16" s="118" t="s">
        <v>207</v>
      </c>
      <c r="N16" s="118" t="s">
        <v>207</v>
      </c>
      <c r="O16" s="118" t="s">
        <v>207</v>
      </c>
      <c r="P16" s="118" t="s">
        <v>207</v>
      </c>
      <c r="Q16" s="118" t="s">
        <v>207</v>
      </c>
      <c r="U16" s="62" t="s">
        <v>168</v>
      </c>
      <c r="V16" s="90">
        <v>627890000</v>
      </c>
      <c r="W16" s="91" t="s">
        <v>166</v>
      </c>
      <c r="X16" t="s">
        <v>180</v>
      </c>
      <c r="Y16" t="s">
        <v>51</v>
      </c>
      <c r="Z16" s="120" t="s">
        <v>500</v>
      </c>
    </row>
    <row r="17" spans="1:26" x14ac:dyDescent="0.3">
      <c r="A17" s="103" t="s">
        <v>192</v>
      </c>
      <c r="B17" s="117"/>
      <c r="C17" s="105">
        <v>1</v>
      </c>
      <c r="D17" s="211" t="s">
        <v>63</v>
      </c>
      <c r="E17" s="211" t="s">
        <v>52</v>
      </c>
      <c r="F17" s="211" t="s">
        <v>63</v>
      </c>
      <c r="G17" s="211" t="s">
        <v>52</v>
      </c>
      <c r="H17" s="211" t="s">
        <v>63</v>
      </c>
      <c r="I17" s="211" t="s">
        <v>52</v>
      </c>
      <c r="J17" s="211" t="s">
        <v>63</v>
      </c>
      <c r="K17" s="211" t="s">
        <v>52</v>
      </c>
      <c r="L17" s="211" t="s">
        <v>63</v>
      </c>
      <c r="M17" s="211" t="s">
        <v>52</v>
      </c>
      <c r="N17" s="211" t="s">
        <v>63</v>
      </c>
      <c r="O17" s="211" t="s">
        <v>52</v>
      </c>
      <c r="P17" s="211" t="s">
        <v>63</v>
      </c>
      <c r="Q17" s="211" t="s">
        <v>52</v>
      </c>
      <c r="U17" s="62" t="s">
        <v>169</v>
      </c>
      <c r="V17" s="90">
        <v>627891004</v>
      </c>
      <c r="W17" s="92" t="s">
        <v>166</v>
      </c>
      <c r="X17" t="s">
        <v>180</v>
      </c>
      <c r="Y17" t="s">
        <v>51</v>
      </c>
      <c r="Z17" s="120" t="s">
        <v>500</v>
      </c>
    </row>
    <row r="18" spans="1:26" ht="57.6" x14ac:dyDescent="0.3">
      <c r="A18" s="103" t="s">
        <v>193</v>
      </c>
      <c r="B18" s="113" t="s">
        <v>103</v>
      </c>
      <c r="C18" s="105">
        <v>20</v>
      </c>
      <c r="D18" s="115" t="s">
        <v>424</v>
      </c>
      <c r="E18" s="115" t="s">
        <v>372</v>
      </c>
      <c r="F18" s="115" t="s">
        <v>372</v>
      </c>
      <c r="G18" s="115" t="s">
        <v>372</v>
      </c>
      <c r="H18" s="115" t="s">
        <v>428</v>
      </c>
      <c r="I18" s="137" t="s">
        <v>429</v>
      </c>
      <c r="J18" s="137" t="s">
        <v>429</v>
      </c>
      <c r="K18" s="137" t="s">
        <v>429</v>
      </c>
      <c r="L18" s="115" t="s">
        <v>567</v>
      </c>
      <c r="M18" s="137" t="s">
        <v>436</v>
      </c>
      <c r="N18" s="115" t="s">
        <v>562</v>
      </c>
      <c r="O18" s="137" t="s">
        <v>564</v>
      </c>
      <c r="P18" s="137" t="s">
        <v>564</v>
      </c>
      <c r="Q18" s="137" t="s">
        <v>564</v>
      </c>
      <c r="U18" s="62" t="s">
        <v>170</v>
      </c>
      <c r="V18" s="90">
        <v>708290000</v>
      </c>
      <c r="W18" s="91" t="s">
        <v>166</v>
      </c>
      <c r="X18" t="s">
        <v>181</v>
      </c>
      <c r="Y18" t="s">
        <v>51</v>
      </c>
      <c r="Z18" s="120" t="s">
        <v>500</v>
      </c>
    </row>
    <row r="19" spans="1:26" x14ac:dyDescent="0.3">
      <c r="A19" s="103" t="s">
        <v>194</v>
      </c>
      <c r="B19" s="117"/>
      <c r="C19" s="105">
        <v>1</v>
      </c>
      <c r="D19" s="121" t="s">
        <v>53</v>
      </c>
      <c r="E19" s="121" t="s">
        <v>53</v>
      </c>
      <c r="F19" s="121" t="s">
        <v>53</v>
      </c>
      <c r="G19" s="121" t="s">
        <v>53</v>
      </c>
      <c r="H19" s="121" t="s">
        <v>53</v>
      </c>
      <c r="I19" s="121" t="s">
        <v>53</v>
      </c>
      <c r="J19" s="121" t="s">
        <v>53</v>
      </c>
      <c r="K19" s="121" t="s">
        <v>53</v>
      </c>
      <c r="L19" s="121" t="s">
        <v>53</v>
      </c>
      <c r="M19" s="121" t="s">
        <v>53</v>
      </c>
      <c r="N19" s="121" t="s">
        <v>53</v>
      </c>
      <c r="O19" s="121" t="s">
        <v>53</v>
      </c>
      <c r="P19" s="121" t="s">
        <v>53</v>
      </c>
      <c r="Q19" s="121" t="s">
        <v>53</v>
      </c>
      <c r="U19" s="62" t="s">
        <v>171</v>
      </c>
      <c r="V19" s="90">
        <v>627890000</v>
      </c>
      <c r="W19" s="91" t="s">
        <v>166</v>
      </c>
      <c r="X19" t="s">
        <v>180</v>
      </c>
      <c r="Y19" t="s">
        <v>51</v>
      </c>
      <c r="Z19" s="120" t="s">
        <v>500</v>
      </c>
    </row>
    <row r="20" spans="1:26" ht="78.75" customHeight="1" x14ac:dyDescent="0.3">
      <c r="A20" s="103" t="s">
        <v>195</v>
      </c>
      <c r="B20" s="104" t="s">
        <v>104</v>
      </c>
      <c r="C20" s="105">
        <v>8</v>
      </c>
      <c r="D20" s="112" t="s">
        <v>397</v>
      </c>
      <c r="E20" s="112" t="s">
        <v>369</v>
      </c>
      <c r="F20" s="112" t="s">
        <v>263</v>
      </c>
      <c r="G20" s="138" t="s">
        <v>398</v>
      </c>
      <c r="H20" s="112" t="s">
        <v>263</v>
      </c>
      <c r="I20" s="138" t="s">
        <v>399</v>
      </c>
      <c r="J20" s="112" t="s">
        <v>263</v>
      </c>
      <c r="K20" s="138" t="s">
        <v>385</v>
      </c>
      <c r="L20" s="112" t="s">
        <v>263</v>
      </c>
      <c r="M20" s="138" t="s">
        <v>368</v>
      </c>
      <c r="N20" s="112" t="s">
        <v>263</v>
      </c>
      <c r="O20" s="138" t="s">
        <v>425</v>
      </c>
      <c r="P20" s="112" t="s">
        <v>263</v>
      </c>
      <c r="Q20" s="138" t="s">
        <v>426</v>
      </c>
      <c r="U20" s="62" t="s">
        <v>172</v>
      </c>
      <c r="V20">
        <v>708291000</v>
      </c>
      <c r="W20" t="s">
        <v>166</v>
      </c>
      <c r="X20" t="s">
        <v>181</v>
      </c>
      <c r="Y20" t="s">
        <v>51</v>
      </c>
      <c r="Z20" s="120" t="s">
        <v>500</v>
      </c>
    </row>
    <row r="21" spans="1:26" x14ac:dyDescent="0.3">
      <c r="A21" s="103" t="s">
        <v>196</v>
      </c>
      <c r="B21" s="117"/>
      <c r="C21" s="105">
        <v>3</v>
      </c>
      <c r="D21" s="122" t="s">
        <v>54</v>
      </c>
      <c r="E21" s="122" t="s">
        <v>54</v>
      </c>
      <c r="F21" s="122" t="s">
        <v>54</v>
      </c>
      <c r="G21" s="122" t="s">
        <v>54</v>
      </c>
      <c r="H21" s="122" t="s">
        <v>54</v>
      </c>
      <c r="I21" s="122" t="s">
        <v>54</v>
      </c>
      <c r="J21" s="122" t="s">
        <v>54</v>
      </c>
      <c r="K21" s="122" t="s">
        <v>54</v>
      </c>
      <c r="L21" s="122" t="s">
        <v>54</v>
      </c>
      <c r="M21" s="122" t="s">
        <v>54</v>
      </c>
      <c r="N21" s="122" t="s">
        <v>54</v>
      </c>
      <c r="O21" s="122" t="s">
        <v>54</v>
      </c>
      <c r="P21" s="122" t="s">
        <v>54</v>
      </c>
      <c r="Q21" s="122" t="s">
        <v>54</v>
      </c>
      <c r="U21" s="62" t="s">
        <v>167</v>
      </c>
      <c r="V21">
        <v>708292000</v>
      </c>
      <c r="W21" t="s">
        <v>166</v>
      </c>
      <c r="X21" t="s">
        <v>181</v>
      </c>
      <c r="Y21" t="s">
        <v>51</v>
      </c>
      <c r="Z21" s="120" t="s">
        <v>500</v>
      </c>
    </row>
    <row r="22" spans="1:26" x14ac:dyDescent="0.3">
      <c r="A22" s="103" t="s">
        <v>197</v>
      </c>
      <c r="B22" s="117"/>
      <c r="C22" s="105">
        <v>10</v>
      </c>
      <c r="D22" s="118" t="s">
        <v>208</v>
      </c>
      <c r="E22" s="118" t="s">
        <v>208</v>
      </c>
      <c r="F22" s="118" t="s">
        <v>208</v>
      </c>
      <c r="G22" s="118" t="s">
        <v>208</v>
      </c>
      <c r="H22" s="118" t="s">
        <v>208</v>
      </c>
      <c r="I22" s="118" t="s">
        <v>208</v>
      </c>
      <c r="J22" s="118" t="s">
        <v>208</v>
      </c>
      <c r="K22" s="118" t="s">
        <v>208</v>
      </c>
      <c r="L22" s="118" t="s">
        <v>208</v>
      </c>
      <c r="M22" s="118" t="s">
        <v>208</v>
      </c>
      <c r="N22" s="118" t="s">
        <v>208</v>
      </c>
      <c r="O22" s="118" t="s">
        <v>208</v>
      </c>
      <c r="P22" s="118" t="s">
        <v>208</v>
      </c>
      <c r="Q22" s="118" t="s">
        <v>208</v>
      </c>
      <c r="U22" s="62" t="s">
        <v>173</v>
      </c>
      <c r="V22">
        <v>708293000</v>
      </c>
      <c r="W22" t="s">
        <v>166</v>
      </c>
      <c r="X22" t="s">
        <v>181</v>
      </c>
      <c r="Y22" t="s">
        <v>51</v>
      </c>
      <c r="Z22" s="120" t="s">
        <v>500</v>
      </c>
    </row>
    <row r="23" spans="1:26" x14ac:dyDescent="0.3">
      <c r="A23" s="103" t="s">
        <v>198</v>
      </c>
      <c r="B23" s="117"/>
      <c r="C23" s="105">
        <v>3</v>
      </c>
      <c r="D23" s="122" t="s">
        <v>55</v>
      </c>
      <c r="E23" s="122" t="s">
        <v>55</v>
      </c>
      <c r="F23" s="122" t="s">
        <v>55</v>
      </c>
      <c r="G23" s="122" t="s">
        <v>55</v>
      </c>
      <c r="H23" s="122" t="s">
        <v>55</v>
      </c>
      <c r="I23" s="122" t="s">
        <v>55</v>
      </c>
      <c r="J23" s="122" t="s">
        <v>55</v>
      </c>
      <c r="K23" s="122" t="s">
        <v>55</v>
      </c>
      <c r="L23" s="122" t="s">
        <v>55</v>
      </c>
      <c r="M23" s="122" t="s">
        <v>55</v>
      </c>
      <c r="N23" s="122" t="s">
        <v>55</v>
      </c>
      <c r="O23" s="122" t="s">
        <v>55</v>
      </c>
      <c r="P23" s="122" t="s">
        <v>55</v>
      </c>
      <c r="Q23" s="122" t="s">
        <v>55</v>
      </c>
    </row>
    <row r="24" spans="1:26" x14ac:dyDescent="0.3">
      <c r="A24" s="103" t="s">
        <v>199</v>
      </c>
      <c r="B24" s="104" t="s">
        <v>48</v>
      </c>
      <c r="C24" s="105">
        <v>40</v>
      </c>
      <c r="D24" s="118" t="s">
        <v>209</v>
      </c>
      <c r="E24" s="118" t="s">
        <v>209</v>
      </c>
      <c r="F24" s="118" t="s">
        <v>209</v>
      </c>
      <c r="G24" s="118" t="s">
        <v>209</v>
      </c>
      <c r="H24" s="118" t="s">
        <v>209</v>
      </c>
      <c r="I24" s="118" t="s">
        <v>209</v>
      </c>
      <c r="J24" s="118" t="s">
        <v>209</v>
      </c>
      <c r="K24" s="118" t="s">
        <v>209</v>
      </c>
      <c r="L24" s="118" t="s">
        <v>209</v>
      </c>
      <c r="M24" s="118" t="s">
        <v>209</v>
      </c>
      <c r="N24" s="118" t="s">
        <v>209</v>
      </c>
      <c r="O24" s="118" t="s">
        <v>209</v>
      </c>
      <c r="P24" s="118" t="s">
        <v>209</v>
      </c>
      <c r="Q24" s="118" t="s">
        <v>209</v>
      </c>
    </row>
    <row r="25" spans="1:26" x14ac:dyDescent="0.3">
      <c r="A25" s="103" t="s">
        <v>200</v>
      </c>
      <c r="B25" s="117"/>
      <c r="C25" s="105">
        <v>3</v>
      </c>
      <c r="D25" s="123" t="s">
        <v>64</v>
      </c>
      <c r="E25" s="123" t="s">
        <v>64</v>
      </c>
      <c r="F25" s="123" t="s">
        <v>64</v>
      </c>
      <c r="G25" s="123" t="s">
        <v>64</v>
      </c>
      <c r="H25" s="123" t="s">
        <v>64</v>
      </c>
      <c r="I25" s="123" t="s">
        <v>64</v>
      </c>
      <c r="J25" s="123" t="s">
        <v>64</v>
      </c>
      <c r="K25" s="123" t="s">
        <v>64</v>
      </c>
      <c r="L25" s="123" t="s">
        <v>64</v>
      </c>
      <c r="M25" s="123" t="s">
        <v>64</v>
      </c>
      <c r="N25" s="123" t="s">
        <v>64</v>
      </c>
      <c r="O25" s="123" t="s">
        <v>64</v>
      </c>
      <c r="P25" s="123" t="s">
        <v>64</v>
      </c>
      <c r="Q25" s="123" t="s">
        <v>64</v>
      </c>
    </row>
    <row r="26" spans="1:26" x14ac:dyDescent="0.3">
      <c r="A26" s="103" t="s">
        <v>201</v>
      </c>
      <c r="B26" s="117"/>
      <c r="C26" s="105">
        <v>2</v>
      </c>
      <c r="D26" s="119" t="s">
        <v>499</v>
      </c>
      <c r="E26" s="119" t="s">
        <v>499</v>
      </c>
      <c r="F26" s="119" t="s">
        <v>499</v>
      </c>
      <c r="G26" s="119" t="s">
        <v>499</v>
      </c>
      <c r="H26" s="119" t="s">
        <v>499</v>
      </c>
      <c r="I26" s="119" t="s">
        <v>499</v>
      </c>
      <c r="J26" s="119" t="s">
        <v>499</v>
      </c>
      <c r="K26" s="119" t="s">
        <v>499</v>
      </c>
      <c r="L26" s="119" t="s">
        <v>499</v>
      </c>
      <c r="M26" s="119" t="s">
        <v>499</v>
      </c>
      <c r="N26" s="119" t="s">
        <v>499</v>
      </c>
      <c r="O26" s="119" t="s">
        <v>499</v>
      </c>
      <c r="P26" s="119" t="s">
        <v>499</v>
      </c>
      <c r="Q26" s="119" t="s">
        <v>499</v>
      </c>
    </row>
    <row r="27" spans="1:26" x14ac:dyDescent="0.3">
      <c r="A27" s="103" t="s">
        <v>202</v>
      </c>
      <c r="B27" s="117"/>
      <c r="C27" s="105">
        <v>2</v>
      </c>
      <c r="D27" s="118" t="s">
        <v>211</v>
      </c>
      <c r="E27" s="118" t="s">
        <v>211</v>
      </c>
      <c r="F27" s="118" t="s">
        <v>211</v>
      </c>
      <c r="G27" s="118" t="s">
        <v>211</v>
      </c>
      <c r="H27" s="118" t="s">
        <v>211</v>
      </c>
      <c r="I27" s="118" t="s">
        <v>211</v>
      </c>
      <c r="J27" s="118" t="s">
        <v>211</v>
      </c>
      <c r="K27" s="118" t="s">
        <v>211</v>
      </c>
      <c r="L27" s="118" t="s">
        <v>211</v>
      </c>
      <c r="M27" s="118" t="s">
        <v>211</v>
      </c>
      <c r="N27" s="118" t="s">
        <v>211</v>
      </c>
      <c r="O27" s="118" t="s">
        <v>211</v>
      </c>
      <c r="P27" s="118" t="s">
        <v>211</v>
      </c>
      <c r="Q27" s="118" t="s">
        <v>211</v>
      </c>
    </row>
    <row r="28" spans="1:26" x14ac:dyDescent="0.3">
      <c r="A28" s="103" t="s">
        <v>197</v>
      </c>
      <c r="B28" s="117"/>
      <c r="C28" s="105">
        <v>35</v>
      </c>
      <c r="D28" s="118" t="s">
        <v>210</v>
      </c>
      <c r="E28" s="118" t="s">
        <v>210</v>
      </c>
      <c r="F28" s="118" t="s">
        <v>210</v>
      </c>
      <c r="G28" s="118" t="s">
        <v>210</v>
      </c>
      <c r="H28" s="118" t="s">
        <v>210</v>
      </c>
      <c r="I28" s="118" t="s">
        <v>210</v>
      </c>
      <c r="J28" s="118" t="s">
        <v>210</v>
      </c>
      <c r="K28" s="118" t="s">
        <v>210</v>
      </c>
      <c r="L28" s="118" t="s">
        <v>210</v>
      </c>
      <c r="M28" s="118" t="s">
        <v>210</v>
      </c>
      <c r="N28" s="118" t="s">
        <v>210</v>
      </c>
      <c r="O28" s="118" t="s">
        <v>210</v>
      </c>
      <c r="P28" s="118" t="s">
        <v>210</v>
      </c>
      <c r="Q28" s="118" t="s">
        <v>210</v>
      </c>
    </row>
    <row r="29" spans="1:26" x14ac:dyDescent="0.3">
      <c r="A29" s="103" t="s">
        <v>706</v>
      </c>
      <c r="B29" s="117"/>
      <c r="C29" s="105">
        <v>173</v>
      </c>
      <c r="D29" s="118" t="s">
        <v>715</v>
      </c>
      <c r="E29" s="118" t="s">
        <v>715</v>
      </c>
      <c r="F29" s="118" t="s">
        <v>715</v>
      </c>
      <c r="G29" s="118" t="s">
        <v>715</v>
      </c>
      <c r="H29" s="118" t="s">
        <v>715</v>
      </c>
      <c r="I29" s="118" t="s">
        <v>715</v>
      </c>
      <c r="J29" s="118" t="s">
        <v>715</v>
      </c>
      <c r="K29" s="118" t="s">
        <v>715</v>
      </c>
      <c r="L29" s="118" t="s">
        <v>715</v>
      </c>
      <c r="M29" s="118" t="s">
        <v>715</v>
      </c>
      <c r="N29" s="118" t="s">
        <v>715</v>
      </c>
      <c r="O29" s="118" t="s">
        <v>715</v>
      </c>
      <c r="P29" s="118" t="s">
        <v>715</v>
      </c>
      <c r="Q29" s="118" t="s">
        <v>715</v>
      </c>
    </row>
    <row r="30" spans="1:26" x14ac:dyDescent="0.3">
      <c r="A30" s="103" t="s">
        <v>707</v>
      </c>
      <c r="B30" s="117"/>
      <c r="C30" s="105">
        <v>2</v>
      </c>
      <c r="D30" s="118" t="s">
        <v>211</v>
      </c>
      <c r="E30" s="118" t="s">
        <v>211</v>
      </c>
      <c r="F30" s="118" t="s">
        <v>211</v>
      </c>
      <c r="G30" s="118" t="s">
        <v>211</v>
      </c>
      <c r="H30" s="118" t="s">
        <v>211</v>
      </c>
      <c r="I30" s="118" t="s">
        <v>211</v>
      </c>
      <c r="J30" s="118" t="s">
        <v>211</v>
      </c>
      <c r="K30" s="118" t="s">
        <v>211</v>
      </c>
      <c r="L30" s="118" t="s">
        <v>211</v>
      </c>
      <c r="M30" s="118" t="s">
        <v>211</v>
      </c>
      <c r="N30" s="118" t="s">
        <v>211</v>
      </c>
      <c r="O30" s="118" t="s">
        <v>211</v>
      </c>
      <c r="P30" s="118" t="s">
        <v>211</v>
      </c>
      <c r="Q30" s="118" t="s">
        <v>211</v>
      </c>
    </row>
    <row r="31" spans="1:26" x14ac:dyDescent="0.3">
      <c r="A31" s="103" t="s">
        <v>708</v>
      </c>
      <c r="B31" s="117"/>
      <c r="C31" s="105">
        <v>15</v>
      </c>
      <c r="D31" s="118" t="s">
        <v>716</v>
      </c>
      <c r="E31" s="118" t="s">
        <v>716</v>
      </c>
      <c r="F31" s="118" t="s">
        <v>716</v>
      </c>
      <c r="G31" s="118" t="s">
        <v>716</v>
      </c>
      <c r="H31" s="118" t="s">
        <v>716</v>
      </c>
      <c r="I31" s="118" t="s">
        <v>716</v>
      </c>
      <c r="J31" s="118" t="s">
        <v>716</v>
      </c>
      <c r="K31" s="118" t="s">
        <v>716</v>
      </c>
      <c r="L31" s="118" t="s">
        <v>716</v>
      </c>
      <c r="M31" s="118" t="s">
        <v>716</v>
      </c>
      <c r="N31" s="118" t="s">
        <v>716</v>
      </c>
      <c r="O31" s="118" t="s">
        <v>716</v>
      </c>
      <c r="P31" s="118" t="s">
        <v>716</v>
      </c>
      <c r="Q31" s="118" t="s">
        <v>716</v>
      </c>
    </row>
    <row r="32" spans="1:26" x14ac:dyDescent="0.3">
      <c r="A32" s="103" t="s">
        <v>709</v>
      </c>
      <c r="B32" s="117"/>
      <c r="C32" s="105">
        <v>2</v>
      </c>
      <c r="D32" s="118" t="s">
        <v>211</v>
      </c>
      <c r="E32" s="118" t="s">
        <v>211</v>
      </c>
      <c r="F32" s="118" t="s">
        <v>211</v>
      </c>
      <c r="G32" s="118" t="s">
        <v>211</v>
      </c>
      <c r="H32" s="118" t="s">
        <v>211</v>
      </c>
      <c r="I32" s="118" t="s">
        <v>211</v>
      </c>
      <c r="J32" s="118" t="s">
        <v>211</v>
      </c>
      <c r="K32" s="118" t="s">
        <v>211</v>
      </c>
      <c r="L32" s="118" t="s">
        <v>211</v>
      </c>
      <c r="M32" s="118" t="s">
        <v>211</v>
      </c>
      <c r="N32" s="118" t="s">
        <v>211</v>
      </c>
      <c r="O32" s="118" t="s">
        <v>211</v>
      </c>
      <c r="P32" s="118" t="s">
        <v>211</v>
      </c>
      <c r="Q32" s="118" t="s">
        <v>211</v>
      </c>
    </row>
    <row r="33" spans="1:17" x14ac:dyDescent="0.3">
      <c r="A33" s="103" t="s">
        <v>710</v>
      </c>
      <c r="B33" s="117"/>
      <c r="C33" s="105">
        <v>15</v>
      </c>
      <c r="D33" s="118" t="s">
        <v>716</v>
      </c>
      <c r="E33" s="118" t="s">
        <v>716</v>
      </c>
      <c r="F33" s="118" t="s">
        <v>716</v>
      </c>
      <c r="G33" s="118" t="s">
        <v>716</v>
      </c>
      <c r="H33" s="118" t="s">
        <v>716</v>
      </c>
      <c r="I33" s="118" t="s">
        <v>716</v>
      </c>
      <c r="J33" s="118" t="s">
        <v>716</v>
      </c>
      <c r="K33" s="118" t="s">
        <v>716</v>
      </c>
      <c r="L33" s="118" t="s">
        <v>716</v>
      </c>
      <c r="M33" s="118" t="s">
        <v>716</v>
      </c>
      <c r="N33" s="118" t="s">
        <v>716</v>
      </c>
      <c r="O33" s="118" t="s">
        <v>716</v>
      </c>
      <c r="P33" s="118" t="s">
        <v>716</v>
      </c>
      <c r="Q33" s="118" t="s">
        <v>716</v>
      </c>
    </row>
    <row r="34" spans="1:17" x14ac:dyDescent="0.3">
      <c r="A34" s="103" t="s">
        <v>711</v>
      </c>
      <c r="B34" s="117"/>
      <c r="C34" s="105">
        <v>1</v>
      </c>
      <c r="D34" s="174" t="s">
        <v>204</v>
      </c>
      <c r="E34" s="174" t="s">
        <v>204</v>
      </c>
      <c r="F34" s="174" t="s">
        <v>204</v>
      </c>
      <c r="G34" s="174" t="s">
        <v>204</v>
      </c>
      <c r="H34" s="174" t="s">
        <v>204</v>
      </c>
      <c r="I34" s="174" t="s">
        <v>204</v>
      </c>
      <c r="J34" s="174" t="s">
        <v>204</v>
      </c>
      <c r="K34" s="174" t="s">
        <v>204</v>
      </c>
      <c r="L34" s="174" t="s">
        <v>204</v>
      </c>
      <c r="M34" s="174" t="s">
        <v>204</v>
      </c>
      <c r="N34" s="174" t="s">
        <v>204</v>
      </c>
      <c r="O34" s="174" t="s">
        <v>204</v>
      </c>
      <c r="P34" s="174" t="s">
        <v>204</v>
      </c>
      <c r="Q34" s="174" t="s">
        <v>204</v>
      </c>
    </row>
    <row r="35" spans="1:17" x14ac:dyDescent="0.3">
      <c r="A35" s="103" t="s">
        <v>712</v>
      </c>
      <c r="B35" s="117"/>
      <c r="C35" s="105">
        <v>16</v>
      </c>
      <c r="D35" s="174" t="s">
        <v>717</v>
      </c>
      <c r="E35" s="174" t="s">
        <v>717</v>
      </c>
      <c r="F35" s="174" t="s">
        <v>717</v>
      </c>
      <c r="G35" s="174" t="s">
        <v>717</v>
      </c>
      <c r="H35" s="174" t="s">
        <v>717</v>
      </c>
      <c r="I35" s="174" t="s">
        <v>717</v>
      </c>
      <c r="J35" s="174" t="s">
        <v>717</v>
      </c>
      <c r="K35" s="174" t="s">
        <v>717</v>
      </c>
      <c r="L35" s="174" t="s">
        <v>717</v>
      </c>
      <c r="M35" s="174" t="s">
        <v>717</v>
      </c>
      <c r="N35" s="174" t="s">
        <v>717</v>
      </c>
      <c r="O35" s="174" t="s">
        <v>717</v>
      </c>
      <c r="P35" s="174" t="s">
        <v>717</v>
      </c>
      <c r="Q35" s="174" t="s">
        <v>717</v>
      </c>
    </row>
    <row r="36" spans="1:17" x14ac:dyDescent="0.3">
      <c r="A36" s="103" t="s">
        <v>713</v>
      </c>
      <c r="B36" s="117"/>
      <c r="C36" s="105">
        <v>3</v>
      </c>
      <c r="D36" s="174" t="s">
        <v>719</v>
      </c>
      <c r="E36" s="174" t="s">
        <v>719</v>
      </c>
      <c r="F36" s="174" t="s">
        <v>719</v>
      </c>
      <c r="G36" s="174" t="s">
        <v>719</v>
      </c>
      <c r="H36" s="174" t="s">
        <v>719</v>
      </c>
      <c r="I36" s="174" t="s">
        <v>719</v>
      </c>
      <c r="J36" s="174" t="s">
        <v>719</v>
      </c>
      <c r="K36" s="174" t="s">
        <v>719</v>
      </c>
      <c r="L36" s="174" t="s">
        <v>719</v>
      </c>
      <c r="M36" s="174" t="s">
        <v>719</v>
      </c>
      <c r="N36" s="174" t="s">
        <v>719</v>
      </c>
      <c r="O36" s="174" t="s">
        <v>719</v>
      </c>
      <c r="P36" s="174" t="s">
        <v>719</v>
      </c>
      <c r="Q36" s="174" t="s">
        <v>719</v>
      </c>
    </row>
    <row r="37" spans="1:17" x14ac:dyDescent="0.3">
      <c r="A37" s="103" t="s">
        <v>714</v>
      </c>
      <c r="B37" s="117"/>
      <c r="C37" s="105">
        <v>14</v>
      </c>
      <c r="D37" s="174" t="s">
        <v>718</v>
      </c>
      <c r="E37" s="174" t="s">
        <v>718</v>
      </c>
      <c r="F37" s="174" t="s">
        <v>718</v>
      </c>
      <c r="G37" s="174" t="s">
        <v>718</v>
      </c>
      <c r="H37" s="174" t="s">
        <v>718</v>
      </c>
      <c r="I37" s="174" t="s">
        <v>718</v>
      </c>
      <c r="J37" s="174" t="s">
        <v>718</v>
      </c>
      <c r="K37" s="174" t="s">
        <v>718</v>
      </c>
      <c r="L37" s="174" t="s">
        <v>718</v>
      </c>
      <c r="M37" s="174" t="s">
        <v>718</v>
      </c>
      <c r="N37" s="174" t="s">
        <v>718</v>
      </c>
      <c r="O37" s="174" t="s">
        <v>718</v>
      </c>
      <c r="P37" s="174" t="s">
        <v>718</v>
      </c>
      <c r="Q37" s="174" t="s">
        <v>718</v>
      </c>
    </row>
    <row r="38" spans="1:17" x14ac:dyDescent="0.3">
      <c r="E38" s="101"/>
    </row>
    <row r="39" spans="1:17" ht="23.4" x14ac:dyDescent="0.45">
      <c r="D39" s="161" t="s">
        <v>314</v>
      </c>
      <c r="E39" s="162"/>
      <c r="F39" s="162"/>
      <c r="G39" s="161"/>
      <c r="H39" s="161"/>
      <c r="K39" s="161"/>
      <c r="L39" s="161"/>
      <c r="M39" s="161"/>
      <c r="N39" s="161"/>
      <c r="Q39" s="161"/>
    </row>
    <row r="40" spans="1:17" ht="23.4" x14ac:dyDescent="0.45">
      <c r="C40" s="161" t="s">
        <v>221</v>
      </c>
      <c r="D40" s="161">
        <v>1</v>
      </c>
      <c r="E40" s="162"/>
      <c r="F40" s="162"/>
      <c r="G40" s="161"/>
      <c r="H40" s="161"/>
      <c r="K40" s="161"/>
      <c r="L40" s="161"/>
      <c r="M40" s="161"/>
      <c r="N40" s="161"/>
      <c r="Q40" s="161"/>
    </row>
    <row r="41" spans="1:17" ht="50.25" customHeight="1" x14ac:dyDescent="0.3">
      <c r="C41" t="s">
        <v>310</v>
      </c>
      <c r="D41" s="225" t="s">
        <v>440</v>
      </c>
      <c r="E41" s="226"/>
      <c r="F41" s="226"/>
      <c r="G41" s="225" t="s">
        <v>387</v>
      </c>
      <c r="H41" s="225" t="s">
        <v>440</v>
      </c>
      <c r="K41" s="225" t="s">
        <v>442</v>
      </c>
      <c r="L41" s="112" t="s">
        <v>445</v>
      </c>
      <c r="M41" s="112" t="s">
        <v>449</v>
      </c>
      <c r="N41" s="112" t="s">
        <v>449</v>
      </c>
      <c r="Q41" s="112" t="s">
        <v>449</v>
      </c>
    </row>
    <row r="42" spans="1:17" ht="46.8" x14ac:dyDescent="0.3">
      <c r="C42" t="s">
        <v>311</v>
      </c>
      <c r="D42" s="218" t="s">
        <v>439</v>
      </c>
      <c r="E42" s="222"/>
      <c r="F42" s="222"/>
      <c r="G42" s="218" t="s">
        <v>386</v>
      </c>
      <c r="H42" s="218" t="s">
        <v>439</v>
      </c>
      <c r="K42" s="218" t="s">
        <v>443</v>
      </c>
      <c r="L42" s="136" t="s">
        <v>322</v>
      </c>
      <c r="M42" s="136" t="s">
        <v>450</v>
      </c>
      <c r="N42" s="136" t="s">
        <v>450</v>
      </c>
      <c r="Q42" s="136" t="s">
        <v>450</v>
      </c>
    </row>
    <row r="43" spans="1:17" ht="15.6" x14ac:dyDescent="0.3">
      <c r="C43" t="s">
        <v>312</v>
      </c>
      <c r="D43" s="225" t="s">
        <v>371</v>
      </c>
      <c r="E43" s="226"/>
      <c r="F43" s="226"/>
      <c r="G43" s="225" t="s">
        <v>371</v>
      </c>
      <c r="H43" s="225" t="s">
        <v>441</v>
      </c>
      <c r="K43" s="225" t="s">
        <v>441</v>
      </c>
      <c r="L43" s="112" t="s">
        <v>447</v>
      </c>
      <c r="M43" s="112" t="s">
        <v>447</v>
      </c>
      <c r="N43" s="112" t="s">
        <v>447</v>
      </c>
      <c r="Q43" s="112" t="s">
        <v>447</v>
      </c>
    </row>
    <row r="44" spans="1:17" ht="15.6" x14ac:dyDescent="0.3">
      <c r="C44" t="s">
        <v>313</v>
      </c>
      <c r="D44" s="219" t="s">
        <v>63</v>
      </c>
      <c r="E44" s="223"/>
      <c r="F44" s="223"/>
      <c r="G44" s="219" t="s">
        <v>52</v>
      </c>
      <c r="H44" s="219" t="s">
        <v>63</v>
      </c>
      <c r="K44" s="219" t="s">
        <v>52</v>
      </c>
      <c r="L44" s="228" t="s">
        <v>63</v>
      </c>
      <c r="M44" s="24" t="s">
        <v>52</v>
      </c>
      <c r="N44" s="6" t="s">
        <v>63</v>
      </c>
      <c r="Q44" s="24" t="s">
        <v>52</v>
      </c>
    </row>
    <row r="45" spans="1:17" ht="15.6" x14ac:dyDescent="0.3">
      <c r="C45" t="s">
        <v>12</v>
      </c>
      <c r="D45" s="220" t="s">
        <v>372</v>
      </c>
      <c r="E45" s="224"/>
      <c r="F45" s="224"/>
      <c r="G45" s="220" t="s">
        <v>372</v>
      </c>
      <c r="H45" s="220" t="s">
        <v>429</v>
      </c>
      <c r="K45" s="220" t="s">
        <v>429</v>
      </c>
      <c r="L45" s="115" t="s">
        <v>448</v>
      </c>
      <c r="M45" s="115" t="s">
        <v>448</v>
      </c>
      <c r="N45" s="115" t="s">
        <v>448</v>
      </c>
      <c r="Q45" s="115" t="s">
        <v>448</v>
      </c>
    </row>
    <row r="46" spans="1:17" ht="15.6" x14ac:dyDescent="0.3">
      <c r="C46" t="s">
        <v>315</v>
      </c>
      <c r="D46" s="221" t="s">
        <v>444</v>
      </c>
      <c r="E46" s="223"/>
      <c r="F46" s="223"/>
      <c r="G46" s="221" t="s">
        <v>444</v>
      </c>
      <c r="H46" s="221" t="s">
        <v>373</v>
      </c>
      <c r="K46" s="221" t="s">
        <v>373</v>
      </c>
      <c r="L46" s="111" t="s">
        <v>373</v>
      </c>
      <c r="M46" s="111" t="s">
        <v>373</v>
      </c>
      <c r="N46" s="111" t="s">
        <v>373</v>
      </c>
      <c r="Q46" s="111" t="s">
        <v>373</v>
      </c>
    </row>
    <row r="47" spans="1:17" x14ac:dyDescent="0.3">
      <c r="D47" s="24"/>
      <c r="E47" s="24"/>
      <c r="F47" s="24"/>
    </row>
    <row r="48" spans="1:17" x14ac:dyDescent="0.3">
      <c r="D48" s="24"/>
      <c r="E48" s="24"/>
      <c r="F48" s="24"/>
    </row>
    <row r="49" spans="3:13" x14ac:dyDescent="0.3">
      <c r="D49" s="24"/>
      <c r="E49" s="24"/>
      <c r="F49" s="24"/>
    </row>
    <row r="50" spans="3:13" ht="23.4" x14ac:dyDescent="0.45">
      <c r="D50" s="161" t="s">
        <v>316</v>
      </c>
      <c r="E50" s="162"/>
      <c r="M50" s="161" t="s">
        <v>316</v>
      </c>
    </row>
    <row r="51" spans="3:13" ht="23.4" x14ac:dyDescent="0.45">
      <c r="C51" s="161" t="s">
        <v>221</v>
      </c>
      <c r="D51" s="161" t="s">
        <v>53</v>
      </c>
      <c r="E51" s="162"/>
      <c r="M51" s="161" t="s">
        <v>53</v>
      </c>
    </row>
    <row r="52" spans="3:13" ht="57.75" customHeight="1" x14ac:dyDescent="0.3">
      <c r="C52" t="s">
        <v>317</v>
      </c>
      <c r="D52" s="100"/>
      <c r="E52" s="100"/>
      <c r="M52" s="112" t="s">
        <v>446</v>
      </c>
    </row>
    <row r="53" spans="3:13" ht="36" customHeight="1" x14ac:dyDescent="0.3">
      <c r="C53" t="s">
        <v>318</v>
      </c>
      <c r="D53" s="136"/>
      <c r="E53" s="190"/>
      <c r="M53" s="136" t="s">
        <v>408</v>
      </c>
    </row>
    <row r="54" spans="3:13" x14ac:dyDescent="0.3">
      <c r="C54" t="s">
        <v>310</v>
      </c>
      <c r="D54" s="100"/>
      <c r="E54" s="100"/>
      <c r="M54" s="112" t="s">
        <v>387</v>
      </c>
    </row>
    <row r="55" spans="3:13" x14ac:dyDescent="0.3">
      <c r="C55" t="s">
        <v>311</v>
      </c>
      <c r="D55" s="136"/>
      <c r="E55" s="190"/>
      <c r="M55" s="136" t="s">
        <v>386</v>
      </c>
    </row>
    <row r="56" spans="3:13" x14ac:dyDescent="0.3">
      <c r="C56" t="s">
        <v>319</v>
      </c>
      <c r="D56" s="100"/>
      <c r="E56" s="100"/>
      <c r="M56" s="112" t="s">
        <v>371</v>
      </c>
    </row>
    <row r="57" spans="3:13" x14ac:dyDescent="0.3">
      <c r="C57" t="s">
        <v>313</v>
      </c>
      <c r="D57" s="24"/>
      <c r="E57" s="6"/>
      <c r="M57" s="24" t="s">
        <v>63</v>
      </c>
    </row>
    <row r="58" spans="3:13" x14ac:dyDescent="0.3">
      <c r="C58" t="s">
        <v>12</v>
      </c>
      <c r="D58" s="151"/>
      <c r="E58" s="151"/>
      <c r="M58" s="176" t="s">
        <v>372</v>
      </c>
    </row>
    <row r="59" spans="3:13" x14ac:dyDescent="0.3">
      <c r="C59" t="s">
        <v>320</v>
      </c>
      <c r="D59" s="24"/>
      <c r="E59" s="6"/>
      <c r="M59" s="111" t="s">
        <v>373</v>
      </c>
    </row>
    <row r="60" spans="3:13" x14ac:dyDescent="0.3">
      <c r="C60" t="s">
        <v>321</v>
      </c>
      <c r="D60" s="24"/>
      <c r="E60" s="6"/>
      <c r="M60" s="149" t="s">
        <v>329</v>
      </c>
    </row>
    <row r="61" spans="3:13" x14ac:dyDescent="0.3">
      <c r="D61" s="24"/>
      <c r="E61" s="6"/>
    </row>
    <row r="62" spans="3:13" x14ac:dyDescent="0.3">
      <c r="D62" s="24"/>
      <c r="E62" s="6"/>
    </row>
    <row r="63" spans="3:13" x14ac:dyDescent="0.3">
      <c r="D63" s="24"/>
      <c r="E63" s="6"/>
    </row>
    <row r="64" spans="3:13" x14ac:dyDescent="0.3">
      <c r="D64" s="24"/>
      <c r="E64" s="24"/>
    </row>
    <row r="65" spans="4:5" x14ac:dyDescent="0.3">
      <c r="D65" s="24"/>
      <c r="E65" s="24"/>
    </row>
    <row r="66" spans="4:5" x14ac:dyDescent="0.3">
      <c r="D66" s="24"/>
      <c r="E66" s="24"/>
    </row>
    <row r="67" spans="4:5" x14ac:dyDescent="0.3">
      <c r="D67" s="24"/>
      <c r="E67" s="24"/>
    </row>
    <row r="68" spans="4:5" x14ac:dyDescent="0.3">
      <c r="D68" s="24"/>
      <c r="E68" s="24"/>
    </row>
    <row r="69" spans="4:5" x14ac:dyDescent="0.3">
      <c r="D69" s="24"/>
      <c r="E69" s="24"/>
    </row>
    <row r="70" spans="4:5" x14ac:dyDescent="0.3">
      <c r="D70" s="24"/>
      <c r="E70" s="24"/>
    </row>
    <row r="71" spans="4:5" x14ac:dyDescent="0.3">
      <c r="D71" s="24"/>
      <c r="E71" s="24"/>
    </row>
    <row r="72" spans="4:5" x14ac:dyDescent="0.3">
      <c r="D72" s="24"/>
      <c r="E72" s="24"/>
    </row>
    <row r="73" spans="4:5" x14ac:dyDescent="0.3">
      <c r="D73" s="24"/>
      <c r="E73" s="24"/>
    </row>
    <row r="74" spans="4:5" x14ac:dyDescent="0.3">
      <c r="D74" s="24"/>
      <c r="E74" s="24"/>
    </row>
    <row r="75" spans="4:5" x14ac:dyDescent="0.3">
      <c r="D75" s="24"/>
      <c r="E75" s="24"/>
    </row>
    <row r="76" spans="4:5" x14ac:dyDescent="0.3">
      <c r="D76" s="24"/>
      <c r="E76" s="24"/>
    </row>
    <row r="77" spans="4:5" x14ac:dyDescent="0.3">
      <c r="D77" s="24"/>
      <c r="E77" s="24"/>
    </row>
    <row r="78" spans="4:5" x14ac:dyDescent="0.3">
      <c r="D78" s="24"/>
      <c r="E78" s="24"/>
    </row>
    <row r="79" spans="4:5" x14ac:dyDescent="0.3">
      <c r="D79" s="24"/>
      <c r="E79" s="24"/>
    </row>
    <row r="80" spans="4:5" x14ac:dyDescent="0.3">
      <c r="D80" s="24"/>
      <c r="E80" s="24"/>
    </row>
    <row r="81" spans="4:5" x14ac:dyDescent="0.3">
      <c r="D81" s="24"/>
      <c r="E81" s="24"/>
    </row>
    <row r="82" spans="4:5" x14ac:dyDescent="0.3">
      <c r="D82" s="24"/>
      <c r="E82" s="24"/>
    </row>
    <row r="83" spans="4:5" x14ac:dyDescent="0.3">
      <c r="D83" s="24"/>
      <c r="E83" s="24"/>
    </row>
    <row r="84" spans="4:5" x14ac:dyDescent="0.3">
      <c r="D84" s="24"/>
      <c r="E84" s="24"/>
    </row>
    <row r="85" spans="4:5" x14ac:dyDescent="0.3">
      <c r="D85" s="24"/>
      <c r="E85" s="24"/>
    </row>
    <row r="86" spans="4:5" x14ac:dyDescent="0.3">
      <c r="D86" s="24"/>
      <c r="E86" s="24"/>
    </row>
    <row r="87" spans="4:5" x14ac:dyDescent="0.3">
      <c r="D87" s="24"/>
      <c r="E87" s="24"/>
    </row>
    <row r="88" spans="4:5" x14ac:dyDescent="0.3">
      <c r="D88" s="24"/>
      <c r="E88" s="24"/>
    </row>
    <row r="89" spans="4:5" x14ac:dyDescent="0.3">
      <c r="D89" s="24"/>
      <c r="E89" s="24"/>
    </row>
    <row r="90" spans="4:5" x14ac:dyDescent="0.3">
      <c r="D90" s="24"/>
      <c r="E90" s="24"/>
    </row>
    <row r="91" spans="4:5" x14ac:dyDescent="0.3">
      <c r="D91" s="24"/>
      <c r="E91" s="24"/>
    </row>
    <row r="92" spans="4:5" x14ac:dyDescent="0.3">
      <c r="D92" s="24"/>
      <c r="E92" s="24"/>
    </row>
    <row r="93" spans="4:5" x14ac:dyDescent="0.3">
      <c r="D93" s="24"/>
      <c r="E93" s="24"/>
    </row>
    <row r="94" spans="4:5" x14ac:dyDescent="0.3">
      <c r="D94" s="24"/>
      <c r="E94" s="24"/>
    </row>
    <row r="95" spans="4:5" x14ac:dyDescent="0.3">
      <c r="D95" s="24"/>
      <c r="E95" s="24"/>
    </row>
    <row r="96" spans="4:5" x14ac:dyDescent="0.3">
      <c r="D96" s="24"/>
      <c r="E96" s="24"/>
    </row>
    <row r="97" spans="4:5" x14ac:dyDescent="0.3">
      <c r="D97" s="24"/>
      <c r="E97" s="24"/>
    </row>
    <row r="98" spans="4:5" x14ac:dyDescent="0.3">
      <c r="D98" s="24"/>
      <c r="E98" s="24"/>
    </row>
    <row r="99" spans="4:5" x14ac:dyDescent="0.3">
      <c r="D99" s="24"/>
      <c r="E99" s="24"/>
    </row>
    <row r="100" spans="4:5" x14ac:dyDescent="0.3">
      <c r="D100" s="24"/>
      <c r="E100" s="24"/>
    </row>
    <row r="101" spans="4:5" x14ac:dyDescent="0.3">
      <c r="D101" s="24"/>
      <c r="E101" s="24"/>
    </row>
    <row r="102" spans="4:5" x14ac:dyDescent="0.3">
      <c r="D102" s="24"/>
      <c r="E102" s="24"/>
    </row>
    <row r="103" spans="4:5" x14ac:dyDescent="0.3">
      <c r="D103" s="24"/>
      <c r="E103" s="24"/>
    </row>
    <row r="104" spans="4:5" x14ac:dyDescent="0.3">
      <c r="D104" s="24"/>
      <c r="E104" s="24"/>
    </row>
    <row r="105" spans="4:5" x14ac:dyDescent="0.3">
      <c r="D105" s="24"/>
      <c r="E105" s="24"/>
    </row>
    <row r="106" spans="4:5" x14ac:dyDescent="0.3">
      <c r="D106" s="24"/>
      <c r="E106" s="24"/>
    </row>
    <row r="107" spans="4:5" x14ac:dyDescent="0.3">
      <c r="D107" s="24"/>
      <c r="E107" s="24"/>
    </row>
    <row r="108" spans="4:5" x14ac:dyDescent="0.3">
      <c r="D108" s="24"/>
      <c r="E108" s="24"/>
    </row>
    <row r="109" spans="4:5" x14ac:dyDescent="0.3">
      <c r="D109" s="24"/>
      <c r="E109" s="24"/>
    </row>
    <row r="110" spans="4:5" x14ac:dyDescent="0.3">
      <c r="D110" s="24"/>
      <c r="E110" s="24"/>
    </row>
    <row r="111" spans="4:5" x14ac:dyDescent="0.3">
      <c r="D111" s="24"/>
      <c r="E111" s="24"/>
    </row>
    <row r="112" spans="4:5" x14ac:dyDescent="0.3">
      <c r="D112" s="24"/>
      <c r="E112" s="24"/>
    </row>
    <row r="113" spans="4:5" x14ac:dyDescent="0.3">
      <c r="D113" s="24"/>
      <c r="E113" s="24"/>
    </row>
    <row r="114" spans="4:5" x14ac:dyDescent="0.3">
      <c r="D114" s="24"/>
      <c r="E114" s="24"/>
    </row>
    <row r="115" spans="4:5" x14ac:dyDescent="0.3">
      <c r="D115" s="24"/>
      <c r="E115" s="24"/>
    </row>
    <row r="116" spans="4:5" x14ac:dyDescent="0.3">
      <c r="D116" s="24"/>
      <c r="E116" s="24"/>
    </row>
    <row r="117" spans="4:5" x14ac:dyDescent="0.3">
      <c r="D117" s="24"/>
      <c r="E117" s="24"/>
    </row>
    <row r="118" spans="4:5" x14ac:dyDescent="0.3">
      <c r="D118" s="24"/>
      <c r="E118" s="24"/>
    </row>
    <row r="119" spans="4:5" x14ac:dyDescent="0.3">
      <c r="D119" s="24"/>
      <c r="E119" s="24"/>
    </row>
    <row r="120" spans="4:5" x14ac:dyDescent="0.3">
      <c r="D120" s="24"/>
      <c r="E120" s="24"/>
    </row>
    <row r="121" spans="4:5" x14ac:dyDescent="0.3">
      <c r="D121" s="24"/>
      <c r="E121" s="24"/>
    </row>
    <row r="122" spans="4:5" x14ac:dyDescent="0.3">
      <c r="D122" s="24"/>
      <c r="E122" s="24"/>
    </row>
    <row r="123" spans="4:5" x14ac:dyDescent="0.3">
      <c r="D123" s="24"/>
      <c r="E123" s="24"/>
    </row>
    <row r="124" spans="4:5" x14ac:dyDescent="0.3">
      <c r="D124" s="24"/>
      <c r="E124" s="24"/>
    </row>
    <row r="125" spans="4:5" x14ac:dyDescent="0.3">
      <c r="D125" s="24"/>
      <c r="E125" s="24"/>
    </row>
    <row r="126" spans="4:5" x14ac:dyDescent="0.3">
      <c r="D126" s="24"/>
      <c r="E126" s="24"/>
    </row>
    <row r="127" spans="4:5" x14ac:dyDescent="0.3">
      <c r="D127" s="24"/>
      <c r="E127" s="24"/>
    </row>
    <row r="128" spans="4:5" x14ac:dyDescent="0.3">
      <c r="D128" s="24"/>
      <c r="E128" s="24"/>
    </row>
    <row r="129" spans="4:5" x14ac:dyDescent="0.3">
      <c r="D129" s="24"/>
      <c r="E129" s="24"/>
    </row>
    <row r="130" spans="4:5" x14ac:dyDescent="0.3">
      <c r="D130" s="24"/>
      <c r="E130" s="24"/>
    </row>
    <row r="131" spans="4:5" x14ac:dyDescent="0.3">
      <c r="D131" s="24"/>
      <c r="E131" s="24"/>
    </row>
    <row r="132" spans="4:5" x14ac:dyDescent="0.3">
      <c r="D132" s="24"/>
      <c r="E132" s="24"/>
    </row>
    <row r="133" spans="4:5" x14ac:dyDescent="0.3">
      <c r="D133" s="24"/>
      <c r="E133" s="24"/>
    </row>
    <row r="134" spans="4:5" x14ac:dyDescent="0.3">
      <c r="E134" s="101"/>
    </row>
    <row r="135" spans="4:5" x14ac:dyDescent="0.3">
      <c r="E135" s="101"/>
    </row>
    <row r="136" spans="4:5" x14ac:dyDescent="0.3">
      <c r="E136" s="101"/>
    </row>
    <row r="137" spans="4:5" x14ac:dyDescent="0.3">
      <c r="E137" s="101"/>
    </row>
    <row r="138" spans="4:5" x14ac:dyDescent="0.3">
      <c r="E138" s="101"/>
    </row>
    <row r="139" spans="4:5" x14ac:dyDescent="0.3">
      <c r="E139" s="101"/>
    </row>
    <row r="140" spans="4:5" x14ac:dyDescent="0.3">
      <c r="E140" s="101"/>
    </row>
    <row r="141" spans="4:5" x14ac:dyDescent="0.3">
      <c r="E141" s="101"/>
    </row>
    <row r="142" spans="4:5" x14ac:dyDescent="0.3">
      <c r="E142" s="101"/>
    </row>
    <row r="143" spans="4:5" x14ac:dyDescent="0.3">
      <c r="E143" s="101"/>
    </row>
    <row r="144" spans="4:5" x14ac:dyDescent="0.3">
      <c r="E144" s="101"/>
    </row>
    <row r="145" spans="5:5" x14ac:dyDescent="0.3">
      <c r="E145" s="101"/>
    </row>
    <row r="146" spans="5:5" x14ac:dyDescent="0.3">
      <c r="E146" s="101"/>
    </row>
    <row r="147" spans="5:5" x14ac:dyDescent="0.3">
      <c r="E147" s="101"/>
    </row>
    <row r="148" spans="5:5" x14ac:dyDescent="0.3">
      <c r="E148" s="101"/>
    </row>
    <row r="149" spans="5:5" x14ac:dyDescent="0.3">
      <c r="E149" s="101"/>
    </row>
    <row r="150" spans="5:5" x14ac:dyDescent="0.3">
      <c r="E150" s="101"/>
    </row>
    <row r="151" spans="5:5" x14ac:dyDescent="0.3">
      <c r="E151" s="101"/>
    </row>
    <row r="152" spans="5:5" x14ac:dyDescent="0.3">
      <c r="E152" s="101"/>
    </row>
    <row r="153" spans="5:5" x14ac:dyDescent="0.3">
      <c r="E153" s="101"/>
    </row>
    <row r="154" spans="5:5" x14ac:dyDescent="0.3">
      <c r="E154" s="101"/>
    </row>
    <row r="155" spans="5:5" x14ac:dyDescent="0.3">
      <c r="E155" s="101"/>
    </row>
    <row r="156" spans="5:5" x14ac:dyDescent="0.3">
      <c r="E156" s="101"/>
    </row>
    <row r="157" spans="5:5" x14ac:dyDescent="0.3">
      <c r="E157" s="101"/>
    </row>
    <row r="158" spans="5:5" x14ac:dyDescent="0.3">
      <c r="E158" s="101"/>
    </row>
    <row r="159" spans="5:5" x14ac:dyDescent="0.3">
      <c r="E159" s="101"/>
    </row>
    <row r="160" spans="5:5" x14ac:dyDescent="0.3">
      <c r="E160" s="101"/>
    </row>
    <row r="161" spans="5:5" x14ac:dyDescent="0.3">
      <c r="E161" s="101"/>
    </row>
    <row r="162" spans="5:5" x14ac:dyDescent="0.3">
      <c r="E162" s="101"/>
    </row>
    <row r="163" spans="5:5" x14ac:dyDescent="0.3">
      <c r="E163" s="101"/>
    </row>
    <row r="164" spans="5:5" x14ac:dyDescent="0.3">
      <c r="E164" s="101"/>
    </row>
    <row r="165" spans="5:5" x14ac:dyDescent="0.3">
      <c r="E165" s="101"/>
    </row>
    <row r="166" spans="5:5" x14ac:dyDescent="0.3">
      <c r="E166" s="101"/>
    </row>
    <row r="167" spans="5:5" x14ac:dyDescent="0.3">
      <c r="E167" s="101"/>
    </row>
    <row r="168" spans="5:5" x14ac:dyDescent="0.3">
      <c r="E168" s="101"/>
    </row>
    <row r="169" spans="5:5" x14ac:dyDescent="0.3">
      <c r="E169" s="101"/>
    </row>
    <row r="170" spans="5:5" x14ac:dyDescent="0.3">
      <c r="E170" s="101"/>
    </row>
    <row r="171" spans="5:5" x14ac:dyDescent="0.3">
      <c r="E171" s="101"/>
    </row>
    <row r="172" spans="5:5" x14ac:dyDescent="0.3">
      <c r="E172" s="101"/>
    </row>
    <row r="173" spans="5:5" x14ac:dyDescent="0.3">
      <c r="E173" s="101"/>
    </row>
    <row r="174" spans="5:5" x14ac:dyDescent="0.3">
      <c r="E174" s="101"/>
    </row>
    <row r="175" spans="5:5" x14ac:dyDescent="0.3">
      <c r="E175" s="101"/>
    </row>
    <row r="176" spans="5:5" x14ac:dyDescent="0.3">
      <c r="E176" s="101"/>
    </row>
    <row r="177" spans="5:5" x14ac:dyDescent="0.3">
      <c r="E177" s="101"/>
    </row>
    <row r="178" spans="5:5" x14ac:dyDescent="0.3">
      <c r="E178" s="101"/>
    </row>
    <row r="179" spans="5:5" x14ac:dyDescent="0.3">
      <c r="E179" s="101"/>
    </row>
    <row r="180" spans="5:5" x14ac:dyDescent="0.3">
      <c r="E180" s="101"/>
    </row>
    <row r="181" spans="5:5" x14ac:dyDescent="0.3">
      <c r="E181" s="101"/>
    </row>
    <row r="182" spans="5:5" x14ac:dyDescent="0.3">
      <c r="E182" s="101"/>
    </row>
    <row r="183" spans="5:5" x14ac:dyDescent="0.3">
      <c r="E183" s="101"/>
    </row>
    <row r="184" spans="5:5" x14ac:dyDescent="0.3">
      <c r="E184" s="101"/>
    </row>
    <row r="185" spans="5:5" x14ac:dyDescent="0.3">
      <c r="E185" s="101"/>
    </row>
    <row r="186" spans="5:5" x14ac:dyDescent="0.3">
      <c r="E186" s="101"/>
    </row>
    <row r="187" spans="5:5" x14ac:dyDescent="0.3">
      <c r="E187" s="101"/>
    </row>
    <row r="188" spans="5:5" x14ac:dyDescent="0.3">
      <c r="E188" s="101"/>
    </row>
    <row r="189" spans="5:5" x14ac:dyDescent="0.3">
      <c r="E189" s="101"/>
    </row>
    <row r="190" spans="5:5" x14ac:dyDescent="0.3">
      <c r="E190" s="101"/>
    </row>
    <row r="191" spans="5:5" x14ac:dyDescent="0.3">
      <c r="E191" s="101"/>
    </row>
    <row r="192" spans="5:5" x14ac:dyDescent="0.3">
      <c r="E192" s="101"/>
    </row>
    <row r="193" spans="5:5" x14ac:dyDescent="0.3">
      <c r="E193" s="101"/>
    </row>
    <row r="194" spans="5:5" x14ac:dyDescent="0.3">
      <c r="E194" s="101"/>
    </row>
    <row r="195" spans="5:5" x14ac:dyDescent="0.3">
      <c r="E195" s="101"/>
    </row>
    <row r="196" spans="5:5" x14ac:dyDescent="0.3">
      <c r="E196" s="101"/>
    </row>
    <row r="197" spans="5:5" x14ac:dyDescent="0.3">
      <c r="E197" s="101"/>
    </row>
    <row r="198" spans="5:5" x14ac:dyDescent="0.3">
      <c r="E198" s="101"/>
    </row>
    <row r="199" spans="5:5" x14ac:dyDescent="0.3">
      <c r="E199" s="101"/>
    </row>
    <row r="200" spans="5:5" x14ac:dyDescent="0.3">
      <c r="E200" s="101"/>
    </row>
    <row r="201" spans="5:5" x14ac:dyDescent="0.3">
      <c r="E201" s="101"/>
    </row>
    <row r="202" spans="5:5" x14ac:dyDescent="0.3">
      <c r="E202" s="101"/>
    </row>
    <row r="203" spans="5:5" x14ac:dyDescent="0.3">
      <c r="E203" s="101"/>
    </row>
    <row r="204" spans="5:5" x14ac:dyDescent="0.3">
      <c r="E204" s="101"/>
    </row>
    <row r="205" spans="5:5" x14ac:dyDescent="0.3">
      <c r="E205" s="101"/>
    </row>
    <row r="206" spans="5:5" x14ac:dyDescent="0.3">
      <c r="E206" s="101"/>
    </row>
    <row r="207" spans="5:5" x14ac:dyDescent="0.3">
      <c r="E207" s="101"/>
    </row>
    <row r="208" spans="5:5" x14ac:dyDescent="0.3">
      <c r="E208" s="101"/>
    </row>
    <row r="209" spans="5:5" x14ac:dyDescent="0.3">
      <c r="E209" s="101"/>
    </row>
    <row r="210" spans="5:5" x14ac:dyDescent="0.3">
      <c r="E210" s="101"/>
    </row>
    <row r="211" spans="5:5" x14ac:dyDescent="0.3">
      <c r="E211" s="101"/>
    </row>
    <row r="212" spans="5:5" x14ac:dyDescent="0.3">
      <c r="E212" s="101"/>
    </row>
    <row r="213" spans="5:5" x14ac:dyDescent="0.3">
      <c r="E213" s="101"/>
    </row>
    <row r="214" spans="5:5" x14ac:dyDescent="0.3">
      <c r="E214" s="101"/>
    </row>
    <row r="215" spans="5:5" x14ac:dyDescent="0.3">
      <c r="E215" s="101"/>
    </row>
    <row r="216" spans="5:5" x14ac:dyDescent="0.3">
      <c r="E216" s="101"/>
    </row>
    <row r="217" spans="5:5" x14ac:dyDescent="0.3">
      <c r="E217" s="101"/>
    </row>
    <row r="218" spans="5:5" x14ac:dyDescent="0.3">
      <c r="E218" s="101"/>
    </row>
    <row r="219" spans="5:5" x14ac:dyDescent="0.3">
      <c r="E219" s="101"/>
    </row>
  </sheetData>
  <phoneticPr fontId="2"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926EB-901D-421B-A36C-68C3792732E3}">
  <sheetPr codeName="Feuil22">
    <tabColor rgb="FF00B050"/>
  </sheetPr>
  <dimension ref="A1:F219"/>
  <sheetViews>
    <sheetView topLeftCell="A7" zoomScale="70" zoomScaleNormal="70" workbookViewId="0">
      <selection activeCell="D14" sqref="D14"/>
    </sheetView>
  </sheetViews>
  <sheetFormatPr baseColWidth="10" defaultRowHeight="14.4" x14ac:dyDescent="0.3"/>
  <cols>
    <col min="1" max="1" width="35" customWidth="1"/>
    <col min="2" max="2" width="28.44140625" customWidth="1"/>
    <col min="3" max="3" width="16.33203125" customWidth="1"/>
    <col min="4" max="4" width="67" style="101" customWidth="1"/>
    <col min="5" max="5" width="66.6640625" customWidth="1"/>
    <col min="6" max="6" width="35.5546875" bestFit="1" customWidth="1"/>
  </cols>
  <sheetData>
    <row r="1" spans="1:6" ht="51.75" customHeight="1" x14ac:dyDescent="0.3">
      <c r="A1" s="189" t="s">
        <v>409</v>
      </c>
      <c r="C1" s="101"/>
      <c r="D1" s="169" t="s">
        <v>308</v>
      </c>
      <c r="E1" s="169" t="s">
        <v>308</v>
      </c>
      <c r="F1" s="146" t="s">
        <v>257</v>
      </c>
    </row>
    <row r="2" spans="1:6" x14ac:dyDescent="0.3">
      <c r="A2" s="345"/>
      <c r="C2" s="101"/>
      <c r="D2" s="256">
        <v>512</v>
      </c>
      <c r="E2" s="257">
        <v>467</v>
      </c>
    </row>
    <row r="3" spans="1:6" ht="14.25" customHeight="1" x14ac:dyDescent="0.3">
      <c r="A3" s="345"/>
      <c r="C3" s="101"/>
      <c r="D3" s="127" t="s">
        <v>203</v>
      </c>
      <c r="E3" s="128" t="s">
        <v>213</v>
      </c>
    </row>
    <row r="4" spans="1:6" ht="14.25" customHeight="1" x14ac:dyDescent="0.3">
      <c r="A4" s="345"/>
      <c r="C4" s="24" t="s">
        <v>221</v>
      </c>
      <c r="D4" s="129">
        <v>1</v>
      </c>
      <c r="E4" s="129" t="s">
        <v>222</v>
      </c>
      <c r="F4" t="s">
        <v>257</v>
      </c>
    </row>
    <row r="5" spans="1:6" ht="408.6" customHeight="1" x14ac:dyDescent="0.3">
      <c r="A5" s="345" t="s">
        <v>251</v>
      </c>
      <c r="B5" s="96"/>
      <c r="C5" s="172"/>
      <c r="D5" s="132" t="s">
        <v>769</v>
      </c>
      <c r="E5" s="132" t="s">
        <v>774</v>
      </c>
      <c r="F5" s="94" t="s">
        <v>295</v>
      </c>
    </row>
    <row r="6" spans="1:6" x14ac:dyDescent="0.3">
      <c r="A6" s="345"/>
      <c r="D6" s="148" t="s">
        <v>212</v>
      </c>
      <c r="E6" s="148" t="s">
        <v>212</v>
      </c>
    </row>
    <row r="7" spans="1:6" x14ac:dyDescent="0.3">
      <c r="A7" s="103" t="s">
        <v>182</v>
      </c>
      <c r="B7" s="104"/>
      <c r="C7" s="105">
        <v>3</v>
      </c>
      <c r="D7" s="147" t="s">
        <v>132</v>
      </c>
      <c r="E7" s="147" t="s">
        <v>132</v>
      </c>
      <c r="F7" s="106"/>
    </row>
    <row r="8" spans="1:6" ht="43.2" x14ac:dyDescent="0.3">
      <c r="A8" s="103" t="s">
        <v>183</v>
      </c>
      <c r="B8" s="104" t="s">
        <v>89</v>
      </c>
      <c r="C8" s="105">
        <v>8</v>
      </c>
      <c r="D8" s="108" t="s">
        <v>217</v>
      </c>
      <c r="E8" s="108" t="s">
        <v>220</v>
      </c>
      <c r="F8" s="107"/>
    </row>
    <row r="9" spans="1:6" x14ac:dyDescent="0.3">
      <c r="A9" s="103" t="s">
        <v>184</v>
      </c>
      <c r="B9" s="104"/>
      <c r="C9" s="105">
        <v>2</v>
      </c>
      <c r="D9" s="119" t="s">
        <v>50</v>
      </c>
      <c r="E9" s="119" t="s">
        <v>50</v>
      </c>
      <c r="F9" s="109"/>
    </row>
    <row r="10" spans="1:6" x14ac:dyDescent="0.3">
      <c r="A10" s="103" t="s">
        <v>185</v>
      </c>
      <c r="B10" s="104" t="s">
        <v>49</v>
      </c>
      <c r="C10" s="105">
        <v>17</v>
      </c>
      <c r="D10" s="366" t="s">
        <v>820</v>
      </c>
      <c r="E10" s="119" t="s">
        <v>301</v>
      </c>
      <c r="F10" s="109"/>
    </row>
    <row r="11" spans="1:6" ht="28.8" x14ac:dyDescent="0.3">
      <c r="A11" s="103" t="s">
        <v>186</v>
      </c>
      <c r="B11" s="104" t="s">
        <v>46</v>
      </c>
      <c r="C11" s="105">
        <v>1</v>
      </c>
      <c r="D11" s="118" t="s">
        <v>204</v>
      </c>
      <c r="E11" s="122" t="s">
        <v>86</v>
      </c>
      <c r="F11" s="106"/>
    </row>
    <row r="12" spans="1:6" ht="28.8" x14ac:dyDescent="0.3">
      <c r="A12" s="103" t="s">
        <v>187</v>
      </c>
      <c r="B12" s="117"/>
      <c r="C12" s="105">
        <v>17</v>
      </c>
      <c r="D12" s="118" t="s">
        <v>206</v>
      </c>
      <c r="E12" s="110" t="s">
        <v>226</v>
      </c>
      <c r="F12" s="109"/>
    </row>
    <row r="13" spans="1:6" ht="40.200000000000003" x14ac:dyDescent="0.3">
      <c r="A13" s="103" t="s">
        <v>188</v>
      </c>
      <c r="B13" s="117"/>
      <c r="C13" s="105">
        <v>35</v>
      </c>
      <c r="D13" s="412" t="s">
        <v>216</v>
      </c>
      <c r="E13" s="348" t="s">
        <v>770</v>
      </c>
      <c r="F13" s="106"/>
    </row>
    <row r="14" spans="1:6" ht="219" customHeight="1" x14ac:dyDescent="0.3">
      <c r="A14" s="103" t="s">
        <v>189</v>
      </c>
      <c r="B14" s="104" t="s">
        <v>117</v>
      </c>
      <c r="C14" s="105">
        <v>35</v>
      </c>
      <c r="D14" s="411" t="s">
        <v>743</v>
      </c>
      <c r="E14" s="348" t="s">
        <v>773</v>
      </c>
      <c r="F14" s="111"/>
    </row>
    <row r="15" spans="1:6" x14ac:dyDescent="0.3">
      <c r="A15" s="103" t="s">
        <v>190</v>
      </c>
      <c r="B15" s="104" t="s">
        <v>47</v>
      </c>
      <c r="C15" s="105">
        <v>3</v>
      </c>
      <c r="D15" s="118" t="s">
        <v>517</v>
      </c>
      <c r="E15" s="118" t="s">
        <v>205</v>
      </c>
      <c r="F15" s="111"/>
    </row>
    <row r="16" spans="1:6" x14ac:dyDescent="0.3">
      <c r="A16" s="103" t="s">
        <v>191</v>
      </c>
      <c r="B16" s="104" t="s">
        <v>48</v>
      </c>
      <c r="C16" s="105">
        <v>8</v>
      </c>
      <c r="D16" s="118" t="s">
        <v>207</v>
      </c>
      <c r="E16" s="118" t="s">
        <v>207</v>
      </c>
      <c r="F16" s="111"/>
    </row>
    <row r="17" spans="1:6" ht="81.599999999999994" customHeight="1" x14ac:dyDescent="0.3">
      <c r="A17" s="103" t="s">
        <v>192</v>
      </c>
      <c r="B17" s="117"/>
      <c r="C17" s="105">
        <v>1</v>
      </c>
      <c r="D17" s="410" t="s">
        <v>772</v>
      </c>
      <c r="E17" s="410" t="s">
        <v>771</v>
      </c>
      <c r="F17" s="106"/>
    </row>
    <row r="18" spans="1:6" ht="78" customHeight="1" x14ac:dyDescent="0.3">
      <c r="A18" s="103" t="s">
        <v>193</v>
      </c>
      <c r="B18" s="113" t="s">
        <v>103</v>
      </c>
      <c r="C18" s="105">
        <v>20</v>
      </c>
      <c r="D18" s="115" t="s">
        <v>255</v>
      </c>
      <c r="E18" s="115" t="s">
        <v>254</v>
      </c>
      <c r="F18" s="114"/>
    </row>
    <row r="19" spans="1:6" x14ac:dyDescent="0.3">
      <c r="A19" s="103" t="s">
        <v>194</v>
      </c>
      <c r="B19" s="117"/>
      <c r="C19" s="105">
        <v>1</v>
      </c>
      <c r="D19" s="121" t="s">
        <v>53</v>
      </c>
      <c r="E19" s="121" t="s">
        <v>53</v>
      </c>
      <c r="F19" s="116"/>
    </row>
    <row r="20" spans="1:6" ht="62.25" customHeight="1" x14ac:dyDescent="0.3">
      <c r="A20" s="103" t="s">
        <v>195</v>
      </c>
      <c r="B20" s="104" t="s">
        <v>104</v>
      </c>
      <c r="C20" s="105">
        <v>8</v>
      </c>
      <c r="D20" s="112" t="s">
        <v>262</v>
      </c>
      <c r="E20" s="112" t="s">
        <v>369</v>
      </c>
      <c r="F20" s="126"/>
    </row>
    <row r="21" spans="1:6" x14ac:dyDescent="0.3">
      <c r="A21" s="103" t="s">
        <v>196</v>
      </c>
      <c r="B21" s="117"/>
      <c r="C21" s="105">
        <v>3</v>
      </c>
      <c r="D21" s="118" t="s">
        <v>54</v>
      </c>
      <c r="E21" s="122" t="s">
        <v>54</v>
      </c>
      <c r="F21" s="111"/>
    </row>
    <row r="22" spans="1:6" x14ac:dyDescent="0.3">
      <c r="A22" s="103" t="s">
        <v>197</v>
      </c>
      <c r="B22" s="117"/>
      <c r="C22" s="105">
        <v>10</v>
      </c>
      <c r="D22" s="118" t="s">
        <v>208</v>
      </c>
      <c r="E22" s="118" t="s">
        <v>208</v>
      </c>
      <c r="F22" s="111"/>
    </row>
    <row r="23" spans="1:6" x14ac:dyDescent="0.3">
      <c r="A23" s="103" t="s">
        <v>198</v>
      </c>
      <c r="B23" s="117"/>
      <c r="C23" s="105">
        <v>3</v>
      </c>
      <c r="D23" s="122" t="s">
        <v>55</v>
      </c>
      <c r="E23" s="122" t="s">
        <v>55</v>
      </c>
      <c r="F23" s="111"/>
    </row>
    <row r="24" spans="1:6" x14ac:dyDescent="0.3">
      <c r="A24" s="103" t="s">
        <v>199</v>
      </c>
      <c r="B24" s="104" t="s">
        <v>48</v>
      </c>
      <c r="C24" s="105">
        <v>40</v>
      </c>
      <c r="D24" s="118" t="s">
        <v>209</v>
      </c>
      <c r="E24" s="118" t="s">
        <v>209</v>
      </c>
      <c r="F24" s="107"/>
    </row>
    <row r="25" spans="1:6" x14ac:dyDescent="0.3">
      <c r="A25" s="103" t="s">
        <v>200</v>
      </c>
      <c r="B25" s="117"/>
      <c r="C25" s="105">
        <v>3</v>
      </c>
      <c r="D25" s="123" t="s">
        <v>64</v>
      </c>
      <c r="E25" s="123" t="s">
        <v>64</v>
      </c>
      <c r="F25" s="107"/>
    </row>
    <row r="26" spans="1:6" x14ac:dyDescent="0.3">
      <c r="A26" s="103" t="s">
        <v>201</v>
      </c>
      <c r="B26" s="117"/>
      <c r="C26" s="105">
        <v>2</v>
      </c>
      <c r="D26" s="118" t="s">
        <v>499</v>
      </c>
      <c r="E26" s="118" t="s">
        <v>499</v>
      </c>
      <c r="F26" s="109"/>
    </row>
    <row r="27" spans="1:6" x14ac:dyDescent="0.3">
      <c r="A27" s="103" t="s">
        <v>202</v>
      </c>
      <c r="B27" s="117"/>
      <c r="C27" s="105">
        <v>2</v>
      </c>
      <c r="D27" s="118" t="s">
        <v>211</v>
      </c>
      <c r="E27" s="118" t="s">
        <v>211</v>
      </c>
      <c r="F27" s="111"/>
    </row>
    <row r="28" spans="1:6" x14ac:dyDescent="0.3">
      <c r="A28" s="103" t="s">
        <v>197</v>
      </c>
      <c r="B28" s="117"/>
      <c r="C28" s="105">
        <v>35</v>
      </c>
      <c r="D28" s="118" t="s">
        <v>210</v>
      </c>
      <c r="E28" s="118" t="s">
        <v>210</v>
      </c>
      <c r="F28" s="111"/>
    </row>
    <row r="29" spans="1:6" x14ac:dyDescent="0.3">
      <c r="A29" s="103" t="s">
        <v>706</v>
      </c>
      <c r="B29" s="117"/>
      <c r="C29" s="105">
        <v>173</v>
      </c>
      <c r="D29" s="118" t="s">
        <v>715</v>
      </c>
      <c r="E29" s="118" t="s">
        <v>715</v>
      </c>
      <c r="F29" s="24"/>
    </row>
    <row r="30" spans="1:6" x14ac:dyDescent="0.3">
      <c r="A30" s="103" t="s">
        <v>707</v>
      </c>
      <c r="B30" s="117"/>
      <c r="C30" s="105">
        <v>2</v>
      </c>
      <c r="D30" s="118" t="s">
        <v>211</v>
      </c>
      <c r="E30" s="118" t="s">
        <v>211</v>
      </c>
      <c r="F30" s="24"/>
    </row>
    <row r="31" spans="1:6" x14ac:dyDescent="0.3">
      <c r="A31" s="103" t="s">
        <v>708</v>
      </c>
      <c r="B31" s="117"/>
      <c r="C31" s="105">
        <v>15</v>
      </c>
      <c r="D31" s="118" t="s">
        <v>716</v>
      </c>
      <c r="E31" s="118" t="s">
        <v>716</v>
      </c>
      <c r="F31" s="24"/>
    </row>
    <row r="32" spans="1:6" x14ac:dyDescent="0.3">
      <c r="A32" s="103" t="s">
        <v>709</v>
      </c>
      <c r="B32" s="117"/>
      <c r="C32" s="105">
        <v>2</v>
      </c>
      <c r="D32" s="118" t="s">
        <v>211</v>
      </c>
      <c r="E32" s="118" t="s">
        <v>211</v>
      </c>
      <c r="F32" s="24"/>
    </row>
    <row r="33" spans="1:6" x14ac:dyDescent="0.3">
      <c r="A33" s="103" t="s">
        <v>710</v>
      </c>
      <c r="B33" s="117"/>
      <c r="C33" s="105">
        <v>15</v>
      </c>
      <c r="D33" s="118" t="s">
        <v>716</v>
      </c>
      <c r="E33" s="118" t="s">
        <v>716</v>
      </c>
      <c r="F33" s="24"/>
    </row>
    <row r="34" spans="1:6" x14ac:dyDescent="0.3">
      <c r="A34" s="103" t="s">
        <v>711</v>
      </c>
      <c r="B34" s="117"/>
      <c r="C34" s="105">
        <v>1</v>
      </c>
      <c r="D34" s="174" t="s">
        <v>204</v>
      </c>
      <c r="E34" s="174" t="s">
        <v>204</v>
      </c>
      <c r="F34" s="24"/>
    </row>
    <row r="35" spans="1:6" x14ac:dyDescent="0.3">
      <c r="A35" s="103" t="s">
        <v>712</v>
      </c>
      <c r="B35" s="117"/>
      <c r="C35" s="105">
        <v>16</v>
      </c>
      <c r="D35" s="174" t="s">
        <v>717</v>
      </c>
      <c r="E35" s="174" t="s">
        <v>717</v>
      </c>
      <c r="F35" s="24"/>
    </row>
    <row r="36" spans="1:6" x14ac:dyDescent="0.3">
      <c r="A36" s="103" t="s">
        <v>713</v>
      </c>
      <c r="B36" s="117"/>
      <c r="C36" s="105">
        <v>3</v>
      </c>
      <c r="D36" s="174" t="s">
        <v>719</v>
      </c>
      <c r="E36" s="174" t="s">
        <v>719</v>
      </c>
      <c r="F36" s="24"/>
    </row>
    <row r="37" spans="1:6" x14ac:dyDescent="0.3">
      <c r="A37" s="103" t="s">
        <v>714</v>
      </c>
      <c r="B37" s="117"/>
      <c r="C37" s="105">
        <v>14</v>
      </c>
      <c r="D37" s="174" t="s">
        <v>718</v>
      </c>
      <c r="E37" s="174" t="s">
        <v>718</v>
      </c>
    </row>
    <row r="38" spans="1:6" s="41" customFormat="1" x14ac:dyDescent="0.3">
      <c r="A38" s="277"/>
      <c r="B38" s="329"/>
      <c r="C38" s="330"/>
      <c r="D38" s="174"/>
      <c r="E38" s="174"/>
    </row>
    <row r="39" spans="1:6" ht="23.4" x14ac:dyDescent="0.45">
      <c r="D39" s="344" t="s">
        <v>314</v>
      </c>
      <c r="E39" s="344"/>
    </row>
    <row r="40" spans="1:6" ht="15.6" x14ac:dyDescent="0.3">
      <c r="A40" s="277"/>
      <c r="C40" s="278" t="s">
        <v>221</v>
      </c>
      <c r="D40" s="227">
        <v>1</v>
      </c>
      <c r="E40" s="227" t="s">
        <v>53</v>
      </c>
    </row>
    <row r="41" spans="1:6" ht="66" customHeight="1" x14ac:dyDescent="0.3">
      <c r="A41" s="41"/>
      <c r="C41" t="s">
        <v>310</v>
      </c>
      <c r="D41" s="227" t="s">
        <v>326</v>
      </c>
      <c r="E41" s="227" t="s">
        <v>388</v>
      </c>
    </row>
    <row r="42" spans="1:6" ht="73.5" customHeight="1" x14ac:dyDescent="0.3">
      <c r="A42" s="41"/>
      <c r="C42" t="s">
        <v>311</v>
      </c>
      <c r="D42" s="227" t="s">
        <v>322</v>
      </c>
      <c r="E42" s="227" t="s">
        <v>387</v>
      </c>
    </row>
    <row r="43" spans="1:6" ht="15.6" x14ac:dyDescent="0.3">
      <c r="A43" s="41"/>
      <c r="C43" t="s">
        <v>312</v>
      </c>
      <c r="D43" s="227" t="s">
        <v>371</v>
      </c>
      <c r="E43" s="227" t="s">
        <v>386</v>
      </c>
    </row>
    <row r="44" spans="1:6" ht="15.6" x14ac:dyDescent="0.3">
      <c r="A44" s="41"/>
      <c r="C44" t="s">
        <v>313</v>
      </c>
      <c r="D44" s="238" t="s">
        <v>374</v>
      </c>
      <c r="E44" s="238" t="s">
        <v>375</v>
      </c>
    </row>
    <row r="45" spans="1:6" ht="15.6" x14ac:dyDescent="0.3">
      <c r="A45" s="41"/>
      <c r="C45" t="s">
        <v>12</v>
      </c>
      <c r="D45" s="227" t="s">
        <v>372</v>
      </c>
      <c r="E45" s="238" t="s">
        <v>361</v>
      </c>
    </row>
    <row r="46" spans="1:6" ht="15.6" x14ac:dyDescent="0.3">
      <c r="A46" s="41"/>
      <c r="C46" t="s">
        <v>315</v>
      </c>
      <c r="D46" s="227" t="s">
        <v>341</v>
      </c>
      <c r="E46" s="227" t="s">
        <v>341</v>
      </c>
    </row>
    <row r="47" spans="1:6" x14ac:dyDescent="0.3">
      <c r="D47" s="24"/>
      <c r="E47" s="24"/>
    </row>
    <row r="48" spans="1:6" x14ac:dyDescent="0.3">
      <c r="D48" s="24"/>
      <c r="E48" s="24"/>
    </row>
    <row r="49" spans="3:5" x14ac:dyDescent="0.3">
      <c r="D49" s="24"/>
      <c r="E49" s="24"/>
    </row>
    <row r="50" spans="3:5" ht="23.4" x14ac:dyDescent="0.45">
      <c r="D50" s="344" t="s">
        <v>316</v>
      </c>
      <c r="E50" s="344"/>
    </row>
    <row r="51" spans="3:5" ht="30.6" x14ac:dyDescent="0.3">
      <c r="C51" t="s">
        <v>317</v>
      </c>
      <c r="D51" s="24"/>
      <c r="E51" s="227" t="str">
        <f>E12</f>
        <v>REFCOM|MJCM-EP-RUF3-TX (N° CEGID)
RUF3TX</v>
      </c>
    </row>
    <row r="52" spans="3:5" ht="15.6" x14ac:dyDescent="0.3">
      <c r="C52" t="s">
        <v>318</v>
      </c>
      <c r="D52" s="24"/>
      <c r="E52" s="227" t="s">
        <v>328</v>
      </c>
    </row>
    <row r="53" spans="3:5" ht="45.6" x14ac:dyDescent="0.3">
      <c r="C53" t="s">
        <v>310</v>
      </c>
      <c r="D53" s="100"/>
      <c r="E53" s="227" t="s">
        <v>327</v>
      </c>
    </row>
    <row r="54" spans="3:5" ht="45.6" x14ac:dyDescent="0.3">
      <c r="C54" t="s">
        <v>311</v>
      </c>
      <c r="D54" s="136"/>
      <c r="E54" s="227" t="s">
        <v>323</v>
      </c>
    </row>
    <row r="55" spans="3:5" ht="105.6" x14ac:dyDescent="0.3">
      <c r="C55" t="s">
        <v>319</v>
      </c>
      <c r="D55" s="100"/>
      <c r="E55" s="227" t="s">
        <v>324</v>
      </c>
    </row>
    <row r="56" spans="3:5" ht="15.6" x14ac:dyDescent="0.3">
      <c r="C56" t="s">
        <v>313</v>
      </c>
      <c r="D56" s="24"/>
      <c r="E56" s="227" t="s">
        <v>52</v>
      </c>
    </row>
    <row r="57" spans="3:5" ht="75.599999999999994" x14ac:dyDescent="0.3">
      <c r="C57" t="s">
        <v>12</v>
      </c>
      <c r="D57" s="151"/>
      <c r="E57" s="227" t="s">
        <v>325</v>
      </c>
    </row>
    <row r="58" spans="3:5" ht="15.6" x14ac:dyDescent="0.3">
      <c r="C58" t="s">
        <v>320</v>
      </c>
      <c r="D58" s="24"/>
      <c r="E58" s="227" t="s">
        <v>341</v>
      </c>
    </row>
    <row r="59" spans="3:5" ht="15.6" x14ac:dyDescent="0.3">
      <c r="C59" t="s">
        <v>321</v>
      </c>
      <c r="D59" s="24"/>
      <c r="E59" s="227" t="s">
        <v>329</v>
      </c>
    </row>
    <row r="60" spans="3:5" x14ac:dyDescent="0.3">
      <c r="D60" s="24"/>
      <c r="E60" s="24"/>
    </row>
    <row r="61" spans="3:5" x14ac:dyDescent="0.3">
      <c r="D61" s="24"/>
      <c r="E61" s="24"/>
    </row>
    <row r="62" spans="3:5" x14ac:dyDescent="0.3">
      <c r="D62" s="24"/>
      <c r="E62" s="24"/>
    </row>
    <row r="63" spans="3:5" x14ac:dyDescent="0.3">
      <c r="D63" s="24"/>
      <c r="E63" s="24"/>
    </row>
    <row r="64" spans="3:5" x14ac:dyDescent="0.3">
      <c r="D64" s="24"/>
      <c r="E64" s="24"/>
    </row>
    <row r="65" spans="4:5" x14ac:dyDescent="0.3">
      <c r="D65" s="24"/>
      <c r="E65" s="24"/>
    </row>
    <row r="66" spans="4:5" x14ac:dyDescent="0.3">
      <c r="D66" s="24"/>
      <c r="E66" s="24"/>
    </row>
    <row r="67" spans="4:5" x14ac:dyDescent="0.3">
      <c r="D67" s="24"/>
      <c r="E67" s="24"/>
    </row>
    <row r="68" spans="4:5" x14ac:dyDescent="0.3">
      <c r="D68" s="24"/>
      <c r="E68" s="24"/>
    </row>
    <row r="69" spans="4:5" x14ac:dyDescent="0.3">
      <c r="D69" s="24"/>
      <c r="E69" s="24"/>
    </row>
    <row r="70" spans="4:5" x14ac:dyDescent="0.3">
      <c r="D70" s="24"/>
      <c r="E70" s="24"/>
    </row>
    <row r="71" spans="4:5" x14ac:dyDescent="0.3">
      <c r="D71" s="24"/>
      <c r="E71" s="24"/>
    </row>
    <row r="72" spans="4:5" x14ac:dyDescent="0.3">
      <c r="D72" s="24"/>
      <c r="E72" s="24"/>
    </row>
    <row r="73" spans="4:5" x14ac:dyDescent="0.3">
      <c r="D73" s="24"/>
      <c r="E73" s="24"/>
    </row>
    <row r="74" spans="4:5" x14ac:dyDescent="0.3">
      <c r="D74" s="24"/>
      <c r="E74" s="24"/>
    </row>
    <row r="75" spans="4:5" x14ac:dyDescent="0.3">
      <c r="D75" s="24"/>
      <c r="E75" s="24"/>
    </row>
    <row r="76" spans="4:5" x14ac:dyDescent="0.3">
      <c r="D76" s="24"/>
      <c r="E76" s="24"/>
    </row>
    <row r="77" spans="4:5" x14ac:dyDescent="0.3">
      <c r="D77" s="24"/>
      <c r="E77" s="24"/>
    </row>
    <row r="78" spans="4:5" x14ac:dyDescent="0.3">
      <c r="D78" s="24"/>
      <c r="E78" s="24"/>
    </row>
    <row r="79" spans="4:5" x14ac:dyDescent="0.3">
      <c r="D79" s="24"/>
      <c r="E79" s="24"/>
    </row>
    <row r="80" spans="4:5" x14ac:dyDescent="0.3">
      <c r="D80" s="24"/>
      <c r="E80" s="24"/>
    </row>
    <row r="81" spans="4:5" x14ac:dyDescent="0.3">
      <c r="D81" s="24"/>
      <c r="E81" s="24"/>
    </row>
    <row r="82" spans="4:5" x14ac:dyDescent="0.3">
      <c r="D82" s="24"/>
      <c r="E82" s="24"/>
    </row>
    <row r="83" spans="4:5" x14ac:dyDescent="0.3">
      <c r="D83" s="24"/>
      <c r="E83" s="24"/>
    </row>
    <row r="84" spans="4:5" x14ac:dyDescent="0.3">
      <c r="D84" s="24"/>
      <c r="E84" s="24"/>
    </row>
    <row r="85" spans="4:5" x14ac:dyDescent="0.3">
      <c r="D85" s="24"/>
      <c r="E85" s="24"/>
    </row>
    <row r="86" spans="4:5" x14ac:dyDescent="0.3">
      <c r="D86" s="24"/>
      <c r="E86" s="24"/>
    </row>
    <row r="87" spans="4:5" x14ac:dyDescent="0.3">
      <c r="D87" s="24"/>
      <c r="E87" s="24"/>
    </row>
    <row r="88" spans="4:5" x14ac:dyDescent="0.3">
      <c r="D88" s="24"/>
      <c r="E88" s="24"/>
    </row>
    <row r="89" spans="4:5" x14ac:dyDescent="0.3">
      <c r="D89" s="24"/>
      <c r="E89" s="24"/>
    </row>
    <row r="90" spans="4:5" x14ac:dyDescent="0.3">
      <c r="D90" s="24"/>
      <c r="E90" s="24"/>
    </row>
    <row r="91" spans="4:5" x14ac:dyDescent="0.3">
      <c r="D91" s="24"/>
      <c r="E91" s="24"/>
    </row>
    <row r="92" spans="4:5" x14ac:dyDescent="0.3">
      <c r="D92" s="24"/>
      <c r="E92" s="24"/>
    </row>
    <row r="93" spans="4:5" x14ac:dyDescent="0.3">
      <c r="D93" s="24"/>
      <c r="E93" s="24"/>
    </row>
    <row r="94" spans="4:5" x14ac:dyDescent="0.3">
      <c r="D94" s="24"/>
      <c r="E94" s="24"/>
    </row>
    <row r="95" spans="4:5" x14ac:dyDescent="0.3">
      <c r="D95" s="24"/>
      <c r="E95" s="24"/>
    </row>
    <row r="96" spans="4:5" x14ac:dyDescent="0.3">
      <c r="D96" s="24"/>
      <c r="E96" s="24"/>
    </row>
    <row r="97" spans="4:5" x14ac:dyDescent="0.3">
      <c r="D97" s="24"/>
      <c r="E97" s="24"/>
    </row>
    <row r="98" spans="4:5" x14ac:dyDescent="0.3">
      <c r="D98" s="24"/>
      <c r="E98" s="24"/>
    </row>
    <row r="99" spans="4:5" x14ac:dyDescent="0.3">
      <c r="D99" s="24"/>
      <c r="E99" s="24"/>
    </row>
    <row r="100" spans="4:5" x14ac:dyDescent="0.3">
      <c r="D100" s="24"/>
      <c r="E100" s="24"/>
    </row>
    <row r="101" spans="4:5" x14ac:dyDescent="0.3">
      <c r="D101" s="24"/>
      <c r="E101" s="24"/>
    </row>
    <row r="102" spans="4:5" x14ac:dyDescent="0.3">
      <c r="D102" s="24"/>
      <c r="E102" s="24"/>
    </row>
    <row r="103" spans="4:5" x14ac:dyDescent="0.3">
      <c r="D103" s="24"/>
      <c r="E103" s="24"/>
    </row>
    <row r="104" spans="4:5" x14ac:dyDescent="0.3">
      <c r="D104" s="24"/>
      <c r="E104" s="24"/>
    </row>
    <row r="105" spans="4:5" x14ac:dyDescent="0.3">
      <c r="D105" s="24"/>
      <c r="E105" s="24"/>
    </row>
    <row r="106" spans="4:5" x14ac:dyDescent="0.3">
      <c r="D106" s="24"/>
      <c r="E106" s="24"/>
    </row>
    <row r="107" spans="4:5" x14ac:dyDescent="0.3">
      <c r="D107" s="24"/>
      <c r="E107" s="24"/>
    </row>
    <row r="108" spans="4:5" x14ac:dyDescent="0.3">
      <c r="D108" s="24"/>
      <c r="E108" s="24"/>
    </row>
    <row r="109" spans="4:5" x14ac:dyDescent="0.3">
      <c r="D109" s="24"/>
      <c r="E109" s="24"/>
    </row>
    <row r="110" spans="4:5" x14ac:dyDescent="0.3">
      <c r="D110" s="24"/>
      <c r="E110" s="24"/>
    </row>
    <row r="111" spans="4:5" x14ac:dyDescent="0.3">
      <c r="D111" s="24"/>
      <c r="E111" s="24"/>
    </row>
    <row r="112" spans="4:5" x14ac:dyDescent="0.3">
      <c r="D112" s="24"/>
      <c r="E112" s="24"/>
    </row>
    <row r="113" spans="4:5" x14ac:dyDescent="0.3">
      <c r="D113" s="24"/>
      <c r="E113" s="24"/>
    </row>
    <row r="114" spans="4:5" x14ac:dyDescent="0.3">
      <c r="D114" s="24"/>
      <c r="E114" s="24"/>
    </row>
    <row r="115" spans="4:5" x14ac:dyDescent="0.3">
      <c r="D115" s="24"/>
      <c r="E115" s="24"/>
    </row>
    <row r="116" spans="4:5" x14ac:dyDescent="0.3">
      <c r="D116" s="24"/>
      <c r="E116" s="24"/>
    </row>
    <row r="117" spans="4:5" x14ac:dyDescent="0.3">
      <c r="D117" s="24"/>
      <c r="E117" s="24"/>
    </row>
    <row r="118" spans="4:5" x14ac:dyDescent="0.3">
      <c r="D118" s="24"/>
      <c r="E118" s="24"/>
    </row>
    <row r="119" spans="4:5" x14ac:dyDescent="0.3">
      <c r="D119" s="24"/>
      <c r="E119" s="24"/>
    </row>
    <row r="120" spans="4:5" x14ac:dyDescent="0.3">
      <c r="D120" s="24"/>
      <c r="E120" s="24"/>
    </row>
    <row r="121" spans="4:5" x14ac:dyDescent="0.3">
      <c r="D121" s="24"/>
      <c r="E121" s="24"/>
    </row>
    <row r="122" spans="4:5" x14ac:dyDescent="0.3">
      <c r="D122" s="24"/>
      <c r="E122" s="24"/>
    </row>
    <row r="123" spans="4:5" x14ac:dyDescent="0.3">
      <c r="D123" s="24"/>
      <c r="E123" s="24"/>
    </row>
    <row r="124" spans="4:5" x14ac:dyDescent="0.3">
      <c r="D124" s="24"/>
      <c r="E124" s="24"/>
    </row>
    <row r="125" spans="4:5" x14ac:dyDescent="0.3">
      <c r="D125" s="24"/>
      <c r="E125" s="24"/>
    </row>
    <row r="126" spans="4:5" x14ac:dyDescent="0.3">
      <c r="D126" s="24"/>
      <c r="E126" s="24"/>
    </row>
    <row r="127" spans="4:5" x14ac:dyDescent="0.3">
      <c r="D127" s="24"/>
      <c r="E127" s="24"/>
    </row>
    <row r="128" spans="4:5" x14ac:dyDescent="0.3">
      <c r="D128" s="24"/>
      <c r="E128" s="24"/>
    </row>
    <row r="129" spans="4:5" x14ac:dyDescent="0.3">
      <c r="D129" s="24"/>
      <c r="E129" s="24"/>
    </row>
    <row r="130" spans="4:5" x14ac:dyDescent="0.3">
      <c r="D130" s="24"/>
      <c r="E130" s="24"/>
    </row>
    <row r="131" spans="4:5" x14ac:dyDescent="0.3">
      <c r="D131" s="24"/>
      <c r="E131" s="24"/>
    </row>
    <row r="132" spans="4:5" x14ac:dyDescent="0.3">
      <c r="D132" s="24"/>
      <c r="E132" s="24"/>
    </row>
    <row r="133" spans="4:5" x14ac:dyDescent="0.3">
      <c r="D133" s="24"/>
      <c r="E133" s="24"/>
    </row>
    <row r="134" spans="4:5" x14ac:dyDescent="0.3">
      <c r="D134" s="24"/>
      <c r="E134" s="24"/>
    </row>
    <row r="135" spans="4:5" x14ac:dyDescent="0.3">
      <c r="D135" s="24"/>
      <c r="E135" s="24"/>
    </row>
    <row r="136" spans="4:5" x14ac:dyDescent="0.3">
      <c r="D136" s="24"/>
      <c r="E136" s="24"/>
    </row>
    <row r="137" spans="4:5" x14ac:dyDescent="0.3">
      <c r="D137" s="24"/>
      <c r="E137" s="24"/>
    </row>
    <row r="138" spans="4:5" x14ac:dyDescent="0.3">
      <c r="D138" s="24"/>
      <c r="E138" s="24"/>
    </row>
    <row r="139" spans="4:5" x14ac:dyDescent="0.3">
      <c r="D139" s="24"/>
      <c r="E139" s="24"/>
    </row>
    <row r="140" spans="4:5" x14ac:dyDescent="0.3">
      <c r="D140" s="24"/>
      <c r="E140" s="24"/>
    </row>
    <row r="141" spans="4:5" x14ac:dyDescent="0.3">
      <c r="D141" s="24"/>
      <c r="E141" s="24"/>
    </row>
    <row r="142" spans="4:5" x14ac:dyDescent="0.3">
      <c r="D142" s="24"/>
      <c r="E142" s="24"/>
    </row>
    <row r="143" spans="4:5" x14ac:dyDescent="0.3">
      <c r="D143" s="24"/>
      <c r="E143" s="24"/>
    </row>
    <row r="144" spans="4:5" x14ac:dyDescent="0.3">
      <c r="D144" s="24"/>
      <c r="E144" s="24"/>
    </row>
    <row r="145" spans="4:5" x14ac:dyDescent="0.3">
      <c r="D145" s="24"/>
      <c r="E145" s="24"/>
    </row>
    <row r="146" spans="4:5" x14ac:dyDescent="0.3">
      <c r="D146" s="24"/>
      <c r="E146" s="24"/>
    </row>
    <row r="147" spans="4:5" x14ac:dyDescent="0.3">
      <c r="D147" s="24"/>
      <c r="E147" s="24"/>
    </row>
    <row r="148" spans="4:5" x14ac:dyDescent="0.3">
      <c r="D148" s="24"/>
      <c r="E148" s="24"/>
    </row>
    <row r="149" spans="4:5" x14ac:dyDescent="0.3">
      <c r="D149" s="24"/>
      <c r="E149" s="24"/>
    </row>
    <row r="150" spans="4:5" x14ac:dyDescent="0.3">
      <c r="D150" s="24"/>
      <c r="E150" s="24"/>
    </row>
    <row r="151" spans="4:5" x14ac:dyDescent="0.3">
      <c r="D151" s="24"/>
      <c r="E151" s="24"/>
    </row>
    <row r="152" spans="4:5" x14ac:dyDescent="0.3">
      <c r="D152" s="24"/>
      <c r="E152" s="24"/>
    </row>
    <row r="153" spans="4:5" x14ac:dyDescent="0.3">
      <c r="D153" s="24"/>
      <c r="E153" s="24"/>
    </row>
    <row r="154" spans="4:5" x14ac:dyDescent="0.3">
      <c r="D154" s="24"/>
      <c r="E154" s="24"/>
    </row>
    <row r="155" spans="4:5" x14ac:dyDescent="0.3">
      <c r="D155" s="24"/>
      <c r="E155" s="24"/>
    </row>
    <row r="156" spans="4:5" x14ac:dyDescent="0.3">
      <c r="D156" s="24"/>
      <c r="E156" s="24"/>
    </row>
    <row r="157" spans="4:5" x14ac:dyDescent="0.3">
      <c r="D157" s="24"/>
      <c r="E157" s="24"/>
    </row>
    <row r="158" spans="4:5" x14ac:dyDescent="0.3">
      <c r="D158" s="24"/>
      <c r="E158" s="24"/>
    </row>
    <row r="159" spans="4:5" x14ac:dyDescent="0.3">
      <c r="E159" s="101"/>
    </row>
    <row r="160" spans="4:5" x14ac:dyDescent="0.3">
      <c r="E160" s="101"/>
    </row>
    <row r="161" spans="5:5" x14ac:dyDescent="0.3">
      <c r="E161" s="101"/>
    </row>
    <row r="162" spans="5:5" x14ac:dyDescent="0.3">
      <c r="E162" s="101"/>
    </row>
    <row r="163" spans="5:5" x14ac:dyDescent="0.3">
      <c r="E163" s="101"/>
    </row>
    <row r="164" spans="5:5" x14ac:dyDescent="0.3">
      <c r="E164" s="101"/>
    </row>
    <row r="165" spans="5:5" x14ac:dyDescent="0.3">
      <c r="E165" s="101"/>
    </row>
    <row r="166" spans="5:5" x14ac:dyDescent="0.3">
      <c r="E166" s="101"/>
    </row>
    <row r="167" spans="5:5" x14ac:dyDescent="0.3">
      <c r="E167" s="101"/>
    </row>
    <row r="168" spans="5:5" x14ac:dyDescent="0.3">
      <c r="E168" s="101"/>
    </row>
    <row r="169" spans="5:5" x14ac:dyDescent="0.3">
      <c r="E169" s="101"/>
    </row>
    <row r="170" spans="5:5" x14ac:dyDescent="0.3">
      <c r="E170" s="101"/>
    </row>
    <row r="171" spans="5:5" x14ac:dyDescent="0.3">
      <c r="E171" s="101"/>
    </row>
    <row r="172" spans="5:5" x14ac:dyDescent="0.3">
      <c r="E172" s="101"/>
    </row>
    <row r="173" spans="5:5" x14ac:dyDescent="0.3">
      <c r="E173" s="101"/>
    </row>
    <row r="174" spans="5:5" x14ac:dyDescent="0.3">
      <c r="E174" s="101"/>
    </row>
    <row r="175" spans="5:5" x14ac:dyDescent="0.3">
      <c r="E175" s="101"/>
    </row>
    <row r="176" spans="5:5" x14ac:dyDescent="0.3">
      <c r="E176" s="101"/>
    </row>
    <row r="177" spans="5:5" x14ac:dyDescent="0.3">
      <c r="E177" s="101"/>
    </row>
    <row r="178" spans="5:5" x14ac:dyDescent="0.3">
      <c r="E178" s="101"/>
    </row>
    <row r="179" spans="5:5" x14ac:dyDescent="0.3">
      <c r="E179" s="101"/>
    </row>
    <row r="180" spans="5:5" x14ac:dyDescent="0.3">
      <c r="E180" s="101"/>
    </row>
    <row r="181" spans="5:5" x14ac:dyDescent="0.3">
      <c r="E181" s="101"/>
    </row>
    <row r="182" spans="5:5" x14ac:dyDescent="0.3">
      <c r="E182" s="101"/>
    </row>
    <row r="183" spans="5:5" x14ac:dyDescent="0.3">
      <c r="E183" s="101"/>
    </row>
    <row r="184" spans="5:5" x14ac:dyDescent="0.3">
      <c r="E184" s="101"/>
    </row>
    <row r="185" spans="5:5" x14ac:dyDescent="0.3">
      <c r="E185" s="101"/>
    </row>
    <row r="186" spans="5:5" x14ac:dyDescent="0.3">
      <c r="E186" s="101"/>
    </row>
    <row r="187" spans="5:5" x14ac:dyDescent="0.3">
      <c r="E187" s="101"/>
    </row>
    <row r="188" spans="5:5" x14ac:dyDescent="0.3">
      <c r="E188" s="101"/>
    </row>
    <row r="189" spans="5:5" x14ac:dyDescent="0.3">
      <c r="E189" s="101"/>
    </row>
    <row r="190" spans="5:5" x14ac:dyDescent="0.3">
      <c r="E190" s="101"/>
    </row>
    <row r="191" spans="5:5" x14ac:dyDescent="0.3">
      <c r="E191" s="101"/>
    </row>
    <row r="192" spans="5:5" x14ac:dyDescent="0.3">
      <c r="E192" s="101"/>
    </row>
    <row r="193" spans="5:5" x14ac:dyDescent="0.3">
      <c r="E193" s="101"/>
    </row>
    <row r="194" spans="5:5" x14ac:dyDescent="0.3">
      <c r="E194" s="101"/>
    </row>
    <row r="195" spans="5:5" x14ac:dyDescent="0.3">
      <c r="E195" s="101"/>
    </row>
    <row r="196" spans="5:5" x14ac:dyDescent="0.3">
      <c r="E196" s="101"/>
    </row>
    <row r="197" spans="5:5" x14ac:dyDescent="0.3">
      <c r="E197" s="101"/>
    </row>
    <row r="198" spans="5:5" x14ac:dyDescent="0.3">
      <c r="E198" s="101"/>
    </row>
    <row r="199" spans="5:5" x14ac:dyDescent="0.3">
      <c r="E199" s="101"/>
    </row>
    <row r="200" spans="5:5" x14ac:dyDescent="0.3">
      <c r="E200" s="101"/>
    </row>
    <row r="201" spans="5:5" x14ac:dyDescent="0.3">
      <c r="E201" s="101"/>
    </row>
    <row r="202" spans="5:5" x14ac:dyDescent="0.3">
      <c r="E202" s="101"/>
    </row>
    <row r="203" spans="5:5" x14ac:dyDescent="0.3">
      <c r="E203" s="101"/>
    </row>
    <row r="204" spans="5:5" x14ac:dyDescent="0.3">
      <c r="E204" s="101"/>
    </row>
    <row r="205" spans="5:5" x14ac:dyDescent="0.3">
      <c r="E205" s="101"/>
    </row>
    <row r="206" spans="5:5" x14ac:dyDescent="0.3">
      <c r="E206" s="101"/>
    </row>
    <row r="207" spans="5:5" x14ac:dyDescent="0.3">
      <c r="E207" s="101"/>
    </row>
    <row r="208" spans="5:5" x14ac:dyDescent="0.3">
      <c r="E208" s="101"/>
    </row>
    <row r="209" spans="5:5" x14ac:dyDescent="0.3">
      <c r="E209" s="101"/>
    </row>
    <row r="210" spans="5:5" x14ac:dyDescent="0.3">
      <c r="E210" s="101"/>
    </row>
    <row r="211" spans="5:5" x14ac:dyDescent="0.3">
      <c r="E211" s="101"/>
    </row>
    <row r="212" spans="5:5" x14ac:dyDescent="0.3">
      <c r="E212" s="101"/>
    </row>
    <row r="213" spans="5:5" x14ac:dyDescent="0.3">
      <c r="E213" s="101"/>
    </row>
    <row r="214" spans="5:5" x14ac:dyDescent="0.3">
      <c r="E214" s="101"/>
    </row>
    <row r="215" spans="5:5" x14ac:dyDescent="0.3">
      <c r="E215" s="101"/>
    </row>
    <row r="216" spans="5:5" x14ac:dyDescent="0.3">
      <c r="E216" s="101"/>
    </row>
    <row r="217" spans="5:5" x14ac:dyDescent="0.3">
      <c r="E217" s="101"/>
    </row>
    <row r="218" spans="5:5" x14ac:dyDescent="0.3">
      <c r="E218" s="101"/>
    </row>
    <row r="219" spans="5:5" x14ac:dyDescent="0.3">
      <c r="E219" s="101"/>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BEFF9-3827-4A44-9A78-D9F096D3F658}">
  <dimension ref="A1:J29"/>
  <sheetViews>
    <sheetView workbookViewId="0">
      <selection activeCell="H31" sqref="H31"/>
    </sheetView>
  </sheetViews>
  <sheetFormatPr baseColWidth="10" defaultRowHeight="14.4" x14ac:dyDescent="0.3"/>
  <cols>
    <col min="1" max="1" width="21" bestFit="1" customWidth="1"/>
    <col min="3" max="3" width="36" bestFit="1" customWidth="1"/>
    <col min="4" max="4" width="23.109375" bestFit="1" customWidth="1"/>
    <col min="8" max="8" width="13.88671875" bestFit="1" customWidth="1"/>
  </cols>
  <sheetData>
    <row r="1" spans="1:10" x14ac:dyDescent="0.3">
      <c r="A1" t="s">
        <v>923</v>
      </c>
      <c r="B1" s="349" t="s">
        <v>890</v>
      </c>
      <c r="C1" s="349" t="s">
        <v>576</v>
      </c>
      <c r="D1" t="s">
        <v>891</v>
      </c>
      <c r="E1" t="s">
        <v>922</v>
      </c>
    </row>
    <row r="2" spans="1:10" x14ac:dyDescent="0.3">
      <c r="A2" t="s">
        <v>924</v>
      </c>
      <c r="B2" s="323" t="s">
        <v>67</v>
      </c>
      <c r="C2" s="323" t="s">
        <v>931</v>
      </c>
      <c r="D2" s="323">
        <v>468690000</v>
      </c>
      <c r="E2" s="323" t="s">
        <v>892</v>
      </c>
    </row>
    <row r="3" spans="1:10" x14ac:dyDescent="0.3">
      <c r="A3" t="s">
        <v>924</v>
      </c>
      <c r="B3" s="323" t="s">
        <v>67</v>
      </c>
      <c r="C3" s="323" t="s">
        <v>931</v>
      </c>
      <c r="D3" s="323">
        <v>627890000</v>
      </c>
      <c r="E3" s="323" t="s">
        <v>892</v>
      </c>
    </row>
    <row r="4" spans="1:10" x14ac:dyDescent="0.3">
      <c r="A4" t="s">
        <v>924</v>
      </c>
      <c r="B4" s="323" t="s">
        <v>67</v>
      </c>
      <c r="C4" s="323" t="s">
        <v>932</v>
      </c>
      <c r="D4" s="323">
        <v>627891004</v>
      </c>
      <c r="E4" s="323" t="s">
        <v>892</v>
      </c>
    </row>
    <row r="5" spans="1:10" x14ac:dyDescent="0.3">
      <c r="A5" t="s">
        <v>924</v>
      </c>
      <c r="B5" s="323" t="s">
        <v>67</v>
      </c>
      <c r="C5" s="323" t="s">
        <v>933</v>
      </c>
      <c r="D5" s="323">
        <v>627891004</v>
      </c>
      <c r="E5" s="323" t="s">
        <v>892</v>
      </c>
    </row>
    <row r="6" spans="1:10" x14ac:dyDescent="0.3">
      <c r="A6" t="s">
        <v>925</v>
      </c>
      <c r="B6" t="s">
        <v>822</v>
      </c>
      <c r="C6" t="s">
        <v>926</v>
      </c>
      <c r="D6">
        <v>512931000</v>
      </c>
      <c r="E6" t="s">
        <v>893</v>
      </c>
    </row>
    <row r="7" spans="1:10" x14ac:dyDescent="0.3">
      <c r="A7" t="s">
        <v>925</v>
      </c>
      <c r="B7" s="381" t="s">
        <v>822</v>
      </c>
      <c r="C7" s="381" t="s">
        <v>934</v>
      </c>
      <c r="D7" s="381">
        <v>580310000</v>
      </c>
      <c r="E7" s="381" t="s">
        <v>893</v>
      </c>
    </row>
    <row r="8" spans="1:10" x14ac:dyDescent="0.3">
      <c r="A8" t="s">
        <v>925</v>
      </c>
      <c r="B8" s="381" t="s">
        <v>132</v>
      </c>
      <c r="C8" s="381" t="s">
        <v>934</v>
      </c>
      <c r="D8" s="381">
        <v>580310000</v>
      </c>
      <c r="E8" s="381" t="s">
        <v>894</v>
      </c>
    </row>
    <row r="9" spans="1:10" x14ac:dyDescent="0.3">
      <c r="A9" t="s">
        <v>925</v>
      </c>
      <c r="B9" t="s">
        <v>132</v>
      </c>
      <c r="C9" t="s">
        <v>926</v>
      </c>
      <c r="D9" s="12" t="s">
        <v>929</v>
      </c>
      <c r="E9" t="s">
        <v>894</v>
      </c>
    </row>
    <row r="10" spans="1:10" x14ac:dyDescent="0.3">
      <c r="D10" s="12"/>
      <c r="G10" s="381"/>
      <c r="H10" s="381"/>
      <c r="I10" s="381"/>
      <c r="J10" s="381"/>
    </row>
    <row r="14" spans="1:10" x14ac:dyDescent="0.3">
      <c r="A14" t="s">
        <v>935</v>
      </c>
    </row>
    <row r="15" spans="1:10" x14ac:dyDescent="0.3">
      <c r="B15" s="349" t="s">
        <v>890</v>
      </c>
      <c r="C15" s="349" t="s">
        <v>576</v>
      </c>
      <c r="D15" t="s">
        <v>891</v>
      </c>
      <c r="E15" t="s">
        <v>922</v>
      </c>
    </row>
    <row r="16" spans="1:10" x14ac:dyDescent="0.3">
      <c r="A16" t="s">
        <v>925</v>
      </c>
      <c r="B16" t="s">
        <v>822</v>
      </c>
      <c r="C16" t="s">
        <v>927</v>
      </c>
      <c r="D16">
        <v>512931000</v>
      </c>
      <c r="E16">
        <v>1</v>
      </c>
    </row>
    <row r="17" spans="1:5" x14ac:dyDescent="0.3">
      <c r="A17" t="s">
        <v>925</v>
      </c>
      <c r="B17" t="s">
        <v>822</v>
      </c>
      <c r="C17" t="s">
        <v>928</v>
      </c>
      <c r="D17">
        <v>512931000</v>
      </c>
      <c r="E17">
        <v>1</v>
      </c>
    </row>
    <row r="18" spans="1:5" x14ac:dyDescent="0.3">
      <c r="A18" t="s">
        <v>925</v>
      </c>
      <c r="B18" s="381" t="s">
        <v>822</v>
      </c>
      <c r="C18" s="381" t="s">
        <v>889</v>
      </c>
      <c r="D18" s="381">
        <v>580310000</v>
      </c>
      <c r="E18">
        <v>1</v>
      </c>
    </row>
    <row r="19" spans="1:5" x14ac:dyDescent="0.3">
      <c r="A19" t="s">
        <v>925</v>
      </c>
      <c r="B19" s="381" t="s">
        <v>132</v>
      </c>
      <c r="C19" s="381" t="s">
        <v>889</v>
      </c>
      <c r="D19" s="381">
        <v>580310000</v>
      </c>
      <c r="E19" s="381">
        <v>1</v>
      </c>
    </row>
    <row r="21" spans="1:5" x14ac:dyDescent="0.3">
      <c r="A21" t="s">
        <v>935</v>
      </c>
      <c r="B21" s="349" t="s">
        <v>890</v>
      </c>
      <c r="C21" s="349" t="s">
        <v>576</v>
      </c>
      <c r="D21" t="s">
        <v>891</v>
      </c>
      <c r="E21" t="s">
        <v>922</v>
      </c>
    </row>
    <row r="22" spans="1:5" x14ac:dyDescent="0.3">
      <c r="B22" s="323" t="s">
        <v>67</v>
      </c>
      <c r="C22" s="323" t="s">
        <v>936</v>
      </c>
      <c r="D22" s="323">
        <v>468690000</v>
      </c>
      <c r="E22">
        <v>2</v>
      </c>
    </row>
    <row r="23" spans="1:5" x14ac:dyDescent="0.3">
      <c r="B23" s="323" t="s">
        <v>67</v>
      </c>
      <c r="C23" s="323" t="s">
        <v>936</v>
      </c>
      <c r="D23" s="323">
        <v>627890000</v>
      </c>
      <c r="E23">
        <v>2</v>
      </c>
    </row>
    <row r="24" spans="1:5" x14ac:dyDescent="0.3">
      <c r="B24" s="323" t="s">
        <v>67</v>
      </c>
      <c r="C24" s="323" t="s">
        <v>937</v>
      </c>
      <c r="D24" s="323">
        <v>627891004</v>
      </c>
      <c r="E24">
        <v>2</v>
      </c>
    </row>
    <row r="25" spans="1:5" x14ac:dyDescent="0.3">
      <c r="B25" s="323" t="s">
        <v>67</v>
      </c>
      <c r="C25" s="323" t="s">
        <v>938</v>
      </c>
      <c r="D25" s="323">
        <v>627891004</v>
      </c>
      <c r="E25">
        <v>2</v>
      </c>
    </row>
    <row r="26" spans="1:5" x14ac:dyDescent="0.3">
      <c r="B26" s="323" t="s">
        <v>67</v>
      </c>
      <c r="C26" s="323" t="s">
        <v>939</v>
      </c>
      <c r="D26" s="323">
        <v>468690000</v>
      </c>
      <c r="E26">
        <v>3</v>
      </c>
    </row>
    <row r="27" spans="1:5" x14ac:dyDescent="0.3">
      <c r="B27" s="323" t="s">
        <v>67</v>
      </c>
      <c r="C27" s="323" t="s">
        <v>939</v>
      </c>
      <c r="D27" s="323">
        <v>627890000</v>
      </c>
      <c r="E27">
        <v>3</v>
      </c>
    </row>
    <row r="28" spans="1:5" x14ac:dyDescent="0.3">
      <c r="B28" s="323" t="s">
        <v>67</v>
      </c>
      <c r="C28" s="323" t="s">
        <v>940</v>
      </c>
      <c r="D28" s="323">
        <v>627891004</v>
      </c>
      <c r="E28">
        <v>3</v>
      </c>
    </row>
    <row r="29" spans="1:5" x14ac:dyDescent="0.3">
      <c r="B29" s="323" t="s">
        <v>67</v>
      </c>
      <c r="C29" s="323" t="s">
        <v>941</v>
      </c>
      <c r="D29" s="323">
        <v>627891004</v>
      </c>
      <c r="E29">
        <v>3</v>
      </c>
    </row>
  </sheetData>
  <autoFilter ref="A1:E10" xr:uid="{4E6D0585-1211-4EEC-A8A4-CE4249A7FA68}"/>
  <phoneticPr fontId="2"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B8C01-20BC-45F0-8FFF-6316F57C3B44}">
  <sheetPr>
    <tabColor rgb="FF00B050"/>
  </sheetPr>
  <dimension ref="A1:K219"/>
  <sheetViews>
    <sheetView topLeftCell="F7" zoomScale="70" zoomScaleNormal="70" workbookViewId="0">
      <selection activeCell="H14" sqref="H14"/>
    </sheetView>
  </sheetViews>
  <sheetFormatPr baseColWidth="10" defaultRowHeight="14.4" x14ac:dyDescent="0.3"/>
  <cols>
    <col min="1" max="1" width="35" customWidth="1"/>
    <col min="2" max="2" width="28.44140625" customWidth="1"/>
    <col min="3" max="3" width="23.33203125" bestFit="1" customWidth="1"/>
    <col min="4" max="4" width="58.6640625" customWidth="1"/>
    <col min="5" max="5" width="57" style="101" customWidth="1"/>
    <col min="7" max="8" width="58.6640625" customWidth="1"/>
    <col min="9" max="9" width="57" style="101" customWidth="1"/>
    <col min="11" max="11" width="30.5546875" customWidth="1"/>
  </cols>
  <sheetData>
    <row r="1" spans="1:9" ht="23.4" x14ac:dyDescent="0.3">
      <c r="A1" s="365"/>
      <c r="C1" s="101"/>
      <c r="D1" s="169" t="s">
        <v>833</v>
      </c>
      <c r="E1" s="169" t="s">
        <v>833</v>
      </c>
      <c r="G1" s="169" t="s">
        <v>821</v>
      </c>
      <c r="H1" s="169"/>
      <c r="I1" s="169" t="s">
        <v>821</v>
      </c>
    </row>
    <row r="2" spans="1:9" x14ac:dyDescent="0.3">
      <c r="A2" s="365"/>
      <c r="C2" s="101"/>
      <c r="D2" s="257">
        <v>467</v>
      </c>
      <c r="E2" s="256">
        <v>512</v>
      </c>
      <c r="G2" s="257">
        <v>627</v>
      </c>
      <c r="H2" s="257">
        <v>627</v>
      </c>
      <c r="I2" s="256">
        <v>468</v>
      </c>
    </row>
    <row r="3" spans="1:9" ht="52.5" customHeight="1" x14ac:dyDescent="0.3">
      <c r="A3" s="189" t="s">
        <v>409</v>
      </c>
      <c r="C3" s="101"/>
      <c r="D3" s="128" t="s">
        <v>834</v>
      </c>
      <c r="E3" s="127" t="s">
        <v>835</v>
      </c>
      <c r="G3" s="128" t="s">
        <v>836</v>
      </c>
      <c r="H3" s="128" t="s">
        <v>836</v>
      </c>
      <c r="I3" s="127" t="s">
        <v>837</v>
      </c>
    </row>
    <row r="4" spans="1:9" ht="23.4" x14ac:dyDescent="0.45">
      <c r="A4" s="365"/>
      <c r="C4" s="161" t="s">
        <v>221</v>
      </c>
      <c r="D4" s="129" t="s">
        <v>222</v>
      </c>
      <c r="E4" s="129">
        <v>1</v>
      </c>
      <c r="G4" s="129">
        <v>1</v>
      </c>
      <c r="H4" s="129">
        <v>1</v>
      </c>
      <c r="I4" s="129">
        <v>1</v>
      </c>
    </row>
    <row r="5" spans="1:9" ht="409.5" customHeight="1" x14ac:dyDescent="0.3">
      <c r="A5" s="365" t="s">
        <v>225</v>
      </c>
      <c r="B5" s="96"/>
      <c r="C5" s="172"/>
      <c r="D5" s="132" t="s">
        <v>823</v>
      </c>
      <c r="E5" s="132" t="s">
        <v>832</v>
      </c>
      <c r="G5" s="132" t="s">
        <v>930</v>
      </c>
      <c r="H5" s="400" t="s">
        <v>967</v>
      </c>
      <c r="I5" s="132" t="s">
        <v>832</v>
      </c>
    </row>
    <row r="6" spans="1:9" x14ac:dyDescent="0.3">
      <c r="A6" s="365"/>
      <c r="D6" s="124" t="s">
        <v>212</v>
      </c>
      <c r="E6" s="124" t="s">
        <v>212</v>
      </c>
      <c r="G6" s="124" t="s">
        <v>212</v>
      </c>
      <c r="H6" s="124" t="s">
        <v>212</v>
      </c>
      <c r="I6" s="124" t="s">
        <v>212</v>
      </c>
    </row>
    <row r="7" spans="1:9" x14ac:dyDescent="0.3">
      <c r="A7" s="103" t="s">
        <v>182</v>
      </c>
      <c r="B7" s="104"/>
      <c r="C7" s="105">
        <v>3</v>
      </c>
      <c r="D7" s="118" t="s">
        <v>822</v>
      </c>
      <c r="E7" s="118" t="s">
        <v>822</v>
      </c>
      <c r="G7" s="150" t="s">
        <v>67</v>
      </c>
      <c r="H7" s="150" t="s">
        <v>67</v>
      </c>
      <c r="I7" s="150" t="s">
        <v>67</v>
      </c>
    </row>
    <row r="8" spans="1:9" ht="43.2" x14ac:dyDescent="0.3">
      <c r="A8" s="103" t="s">
        <v>183</v>
      </c>
      <c r="B8" s="104" t="s">
        <v>89</v>
      </c>
      <c r="C8" s="105">
        <v>8</v>
      </c>
      <c r="D8" s="108" t="s">
        <v>826</v>
      </c>
      <c r="E8" s="108" t="s">
        <v>394</v>
      </c>
      <c r="G8" s="108" t="s">
        <v>543</v>
      </c>
      <c r="H8" s="108" t="s">
        <v>721</v>
      </c>
      <c r="I8" s="108" t="s">
        <v>217</v>
      </c>
    </row>
    <row r="9" spans="1:9" x14ac:dyDescent="0.3">
      <c r="A9" s="103" t="s">
        <v>184</v>
      </c>
      <c r="B9" s="104"/>
      <c r="C9" s="105">
        <v>2</v>
      </c>
      <c r="D9" s="119" t="s">
        <v>50</v>
      </c>
      <c r="E9" s="119" t="s">
        <v>50</v>
      </c>
      <c r="G9" s="119" t="s">
        <v>50</v>
      </c>
      <c r="H9" s="119" t="s">
        <v>50</v>
      </c>
      <c r="I9" s="119" t="s">
        <v>50</v>
      </c>
    </row>
    <row r="10" spans="1:9" ht="28.8" x14ac:dyDescent="0.3">
      <c r="A10" s="103" t="s">
        <v>185</v>
      </c>
      <c r="B10" s="104" t="s">
        <v>49</v>
      </c>
      <c r="C10" s="105">
        <v>17</v>
      </c>
      <c r="D10" s="120" t="str">
        <f>MID(D3,1,9)&amp;CHAR(10)&amp;"paddé à droite avec 8 espaces (17 caractères max)"</f>
        <v>467190000
paddé à droite avec 8 espaces (17 caractères max)</v>
      </c>
      <c r="E10" s="120" t="str">
        <f>MID(E3,1,9)&amp;CHAR(10)&amp;"paddé à droite avec 8 espaces (17 caractères max)"</f>
        <v>512931000
paddé à droite avec 8 espaces (17 caractères max)</v>
      </c>
      <c r="G10" s="120" t="str">
        <f>MID(G3,1,9)&amp;CHAR(10)&amp;"paddé à droite avec 8 espaces (17 caractères max)"</f>
        <v>627891000
paddé à droite avec 8 espaces (17 caractères max)</v>
      </c>
      <c r="H10" s="120" t="str">
        <f>MID(H3,1,9)&amp;CHAR(10)&amp;"paddé à droite avec 8 espaces (17 caractères max)"</f>
        <v>627891000
paddé à droite avec 8 espaces (17 caractères max)</v>
      </c>
      <c r="I10" s="120" t="str">
        <f>MID(I3,1,9)&amp;CHAR(10)&amp;"paddé à droite avec 8 espaces (17 caractères max)"</f>
        <v>468690000
paddé à droite avec 8 espaces (17 caractères max)</v>
      </c>
    </row>
    <row r="11" spans="1:9" ht="28.8" x14ac:dyDescent="0.3">
      <c r="A11" s="103" t="s">
        <v>186</v>
      </c>
      <c r="B11" s="104" t="s">
        <v>46</v>
      </c>
      <c r="C11" s="105">
        <v>1</v>
      </c>
      <c r="D11" s="122" t="s">
        <v>86</v>
      </c>
      <c r="E11" s="118" t="s">
        <v>204</v>
      </c>
      <c r="G11" s="118" t="s">
        <v>204</v>
      </c>
      <c r="H11" s="118" t="s">
        <v>705</v>
      </c>
      <c r="I11" s="118" t="s">
        <v>204</v>
      </c>
    </row>
    <row r="12" spans="1:9" ht="28.8" x14ac:dyDescent="0.3">
      <c r="A12" s="103" t="s">
        <v>187</v>
      </c>
      <c r="B12" s="117"/>
      <c r="C12" s="105">
        <v>17</v>
      </c>
      <c r="D12" s="110" t="s">
        <v>226</v>
      </c>
      <c r="E12" s="118" t="s">
        <v>206</v>
      </c>
      <c r="G12" s="118" t="s">
        <v>206</v>
      </c>
      <c r="H12" s="118" t="s">
        <v>500</v>
      </c>
      <c r="I12" s="118" t="s">
        <v>206</v>
      </c>
    </row>
    <row r="13" spans="1:9" ht="49.2" customHeight="1" x14ac:dyDescent="0.3">
      <c r="A13" s="103" t="s">
        <v>188</v>
      </c>
      <c r="B13" s="117"/>
      <c r="C13" s="105">
        <v>35</v>
      </c>
      <c r="D13" s="112" t="s">
        <v>827</v>
      </c>
      <c r="E13" s="112" t="s">
        <v>411</v>
      </c>
      <c r="G13" s="112" t="s">
        <v>838</v>
      </c>
      <c r="H13" s="112" t="s">
        <v>725</v>
      </c>
      <c r="I13" s="112" t="s">
        <v>725</v>
      </c>
    </row>
    <row r="14" spans="1:9" ht="102.6" customHeight="1" x14ac:dyDescent="0.3">
      <c r="A14" s="103" t="s">
        <v>189</v>
      </c>
      <c r="B14" s="104" t="s">
        <v>117</v>
      </c>
      <c r="C14" s="105">
        <v>35</v>
      </c>
      <c r="D14" s="112" t="s">
        <v>846</v>
      </c>
      <c r="E14" s="101" t="s">
        <v>839</v>
      </c>
      <c r="G14" s="112" t="s">
        <v>852</v>
      </c>
      <c r="H14" s="394" t="s">
        <v>726</v>
      </c>
      <c r="I14" s="112" t="s">
        <v>726</v>
      </c>
    </row>
    <row r="15" spans="1:9" x14ac:dyDescent="0.3">
      <c r="A15" s="103" t="s">
        <v>190</v>
      </c>
      <c r="B15" s="104" t="s">
        <v>47</v>
      </c>
      <c r="C15" s="105">
        <v>3</v>
      </c>
      <c r="D15" s="118" t="s">
        <v>205</v>
      </c>
      <c r="E15" s="118" t="s">
        <v>517</v>
      </c>
      <c r="G15" s="118" t="s">
        <v>205</v>
      </c>
      <c r="H15" s="118" t="s">
        <v>205</v>
      </c>
      <c r="I15" s="118" t="s">
        <v>205</v>
      </c>
    </row>
    <row r="16" spans="1:9" x14ac:dyDescent="0.3">
      <c r="A16" s="103" t="s">
        <v>191</v>
      </c>
      <c r="B16" s="104" t="s">
        <v>48</v>
      </c>
      <c r="C16" s="105">
        <v>8</v>
      </c>
      <c r="D16" s="118" t="s">
        <v>207</v>
      </c>
      <c r="E16" s="118" t="s">
        <v>207</v>
      </c>
      <c r="G16" s="118" t="s">
        <v>207</v>
      </c>
      <c r="H16" s="118" t="s">
        <v>207</v>
      </c>
      <c r="I16" s="118" t="s">
        <v>207</v>
      </c>
    </row>
    <row r="17" spans="1:11" ht="64.5" customHeight="1" x14ac:dyDescent="0.3">
      <c r="A17" s="103" t="s">
        <v>192</v>
      </c>
      <c r="B17" s="117"/>
      <c r="C17" s="105">
        <v>1</v>
      </c>
      <c r="D17" s="339" t="s">
        <v>824</v>
      </c>
      <c r="E17" s="339" t="s">
        <v>825</v>
      </c>
      <c r="G17" s="369" t="s">
        <v>63</v>
      </c>
      <c r="H17" s="369" t="s">
        <v>63</v>
      </c>
      <c r="I17" s="369" t="s">
        <v>52</v>
      </c>
    </row>
    <row r="18" spans="1:11" ht="104.25" customHeight="1" x14ac:dyDescent="0.3">
      <c r="A18" s="103" t="s">
        <v>193</v>
      </c>
      <c r="B18" s="113" t="s">
        <v>103</v>
      </c>
      <c r="C18" s="105">
        <v>20</v>
      </c>
      <c r="D18" s="115" t="s">
        <v>847</v>
      </c>
      <c r="E18" s="115" t="s">
        <v>848</v>
      </c>
      <c r="G18" s="370" t="s">
        <v>849</v>
      </c>
      <c r="H18" s="393" t="s">
        <v>730</v>
      </c>
      <c r="I18" s="115" t="s">
        <v>730</v>
      </c>
      <c r="J18" s="151" t="s">
        <v>841</v>
      </c>
      <c r="K18" s="371" t="s">
        <v>840</v>
      </c>
    </row>
    <row r="19" spans="1:11" x14ac:dyDescent="0.3">
      <c r="A19" s="103" t="s">
        <v>194</v>
      </c>
      <c r="B19" s="117"/>
      <c r="C19" s="105">
        <v>1</v>
      </c>
      <c r="D19" s="121" t="s">
        <v>53</v>
      </c>
      <c r="E19" s="121" t="s">
        <v>53</v>
      </c>
      <c r="G19" s="121" t="s">
        <v>53</v>
      </c>
      <c r="H19" s="121" t="s">
        <v>53</v>
      </c>
      <c r="I19" s="121" t="s">
        <v>53</v>
      </c>
    </row>
    <row r="20" spans="1:11" ht="51" customHeight="1" x14ac:dyDescent="0.3">
      <c r="A20" s="103" t="s">
        <v>195</v>
      </c>
      <c r="B20" s="104" t="s">
        <v>104</v>
      </c>
      <c r="C20" s="105">
        <v>8</v>
      </c>
      <c r="D20" s="112" t="s">
        <v>262</v>
      </c>
      <c r="E20" s="101" t="s">
        <v>369</v>
      </c>
      <c r="G20" s="112" t="s">
        <v>262</v>
      </c>
      <c r="H20" s="112" t="s">
        <v>732</v>
      </c>
      <c r="I20" s="112" t="s">
        <v>732</v>
      </c>
    </row>
    <row r="21" spans="1:11" x14ac:dyDescent="0.3">
      <c r="A21" s="103" t="s">
        <v>196</v>
      </c>
      <c r="B21" s="117"/>
      <c r="C21" s="105">
        <v>3</v>
      </c>
      <c r="D21" s="122" t="s">
        <v>54</v>
      </c>
      <c r="E21" s="118" t="s">
        <v>54</v>
      </c>
      <c r="G21" s="122" t="s">
        <v>54</v>
      </c>
      <c r="H21" s="122" t="s">
        <v>54</v>
      </c>
      <c r="I21" s="118" t="s">
        <v>54</v>
      </c>
    </row>
    <row r="22" spans="1:11" x14ac:dyDescent="0.3">
      <c r="A22" s="103" t="s">
        <v>197</v>
      </c>
      <c r="B22" s="117"/>
      <c r="C22" s="105">
        <v>10</v>
      </c>
      <c r="D22" s="118" t="s">
        <v>208</v>
      </c>
      <c r="E22" s="118" t="s">
        <v>208</v>
      </c>
      <c r="G22" s="118" t="s">
        <v>208</v>
      </c>
      <c r="H22" s="118" t="s">
        <v>208</v>
      </c>
      <c r="I22" s="118" t="s">
        <v>208</v>
      </c>
    </row>
    <row r="23" spans="1:11" x14ac:dyDescent="0.3">
      <c r="A23" s="103" t="s">
        <v>198</v>
      </c>
      <c r="B23" s="117"/>
      <c r="C23" s="105">
        <v>3</v>
      </c>
      <c r="D23" s="122" t="s">
        <v>55</v>
      </c>
      <c r="E23" s="122" t="s">
        <v>55</v>
      </c>
      <c r="G23" s="122" t="s">
        <v>55</v>
      </c>
      <c r="H23" s="122" t="s">
        <v>55</v>
      </c>
      <c r="I23" s="122" t="s">
        <v>55</v>
      </c>
    </row>
    <row r="24" spans="1:11" x14ac:dyDescent="0.3">
      <c r="A24" s="103" t="s">
        <v>199</v>
      </c>
      <c r="B24" s="104" t="s">
        <v>48</v>
      </c>
      <c r="C24" s="105">
        <v>40</v>
      </c>
      <c r="D24" s="118" t="s">
        <v>209</v>
      </c>
      <c r="E24" s="118" t="s">
        <v>209</v>
      </c>
      <c r="G24" s="118" t="s">
        <v>209</v>
      </c>
      <c r="H24" s="118" t="s">
        <v>209</v>
      </c>
      <c r="I24" s="118" t="s">
        <v>209</v>
      </c>
    </row>
    <row r="25" spans="1:11" x14ac:dyDescent="0.3">
      <c r="A25" s="103" t="s">
        <v>200</v>
      </c>
      <c r="B25" s="117"/>
      <c r="C25" s="105">
        <v>3</v>
      </c>
      <c r="D25" s="123" t="s">
        <v>64</v>
      </c>
      <c r="E25" s="123" t="s">
        <v>64</v>
      </c>
      <c r="G25" s="123" t="s">
        <v>64</v>
      </c>
      <c r="H25" s="123" t="s">
        <v>64</v>
      </c>
      <c r="I25" s="123" t="s">
        <v>64</v>
      </c>
    </row>
    <row r="26" spans="1:11" x14ac:dyDescent="0.3">
      <c r="A26" s="103" t="s">
        <v>201</v>
      </c>
      <c r="B26" s="117"/>
      <c r="C26" s="105">
        <v>2</v>
      </c>
      <c r="D26" s="119" t="s">
        <v>499</v>
      </c>
      <c r="E26" s="118" t="s">
        <v>499</v>
      </c>
      <c r="G26" s="119" t="s">
        <v>499</v>
      </c>
      <c r="H26" s="119" t="s">
        <v>499</v>
      </c>
      <c r="I26" s="118" t="s">
        <v>499</v>
      </c>
    </row>
    <row r="27" spans="1:11" x14ac:dyDescent="0.3">
      <c r="A27" s="103" t="s">
        <v>202</v>
      </c>
      <c r="B27" s="117"/>
      <c r="C27" s="105">
        <v>2</v>
      </c>
      <c r="D27" s="118" t="s">
        <v>211</v>
      </c>
      <c r="E27" s="118" t="s">
        <v>211</v>
      </c>
      <c r="G27" s="118" t="s">
        <v>211</v>
      </c>
      <c r="H27" s="118" t="s">
        <v>211</v>
      </c>
      <c r="I27" s="118" t="s">
        <v>211</v>
      </c>
    </row>
    <row r="28" spans="1:11" x14ac:dyDescent="0.3">
      <c r="A28" s="103" t="s">
        <v>197</v>
      </c>
      <c r="B28" s="117"/>
      <c r="C28" s="105">
        <v>35</v>
      </c>
      <c r="D28" s="118" t="s">
        <v>210</v>
      </c>
      <c r="E28" s="118" t="s">
        <v>210</v>
      </c>
      <c r="G28" s="118" t="s">
        <v>210</v>
      </c>
      <c r="H28" s="118" t="s">
        <v>210</v>
      </c>
      <c r="I28" s="118" t="s">
        <v>210</v>
      </c>
    </row>
    <row r="29" spans="1:11" x14ac:dyDescent="0.3">
      <c r="A29" s="103" t="s">
        <v>706</v>
      </c>
      <c r="B29" s="117"/>
      <c r="C29" s="105">
        <v>173</v>
      </c>
      <c r="D29" s="118" t="s">
        <v>715</v>
      </c>
      <c r="E29" s="118" t="s">
        <v>715</v>
      </c>
      <c r="G29" s="118" t="s">
        <v>715</v>
      </c>
      <c r="H29" s="118" t="s">
        <v>715</v>
      </c>
      <c r="I29" s="118" t="s">
        <v>715</v>
      </c>
    </row>
    <row r="30" spans="1:11" x14ac:dyDescent="0.3">
      <c r="A30" s="103" t="s">
        <v>707</v>
      </c>
      <c r="B30" s="117"/>
      <c r="C30" s="105">
        <v>2</v>
      </c>
      <c r="D30" s="118" t="s">
        <v>211</v>
      </c>
      <c r="E30" s="118" t="s">
        <v>211</v>
      </c>
      <c r="G30" s="118" t="s">
        <v>211</v>
      </c>
      <c r="H30" s="106" t="str">
        <f>"les caractères 1 et 2 de la clé analytique soit "&amp;MID(PREAMBULE!$B$24,1,2)</f>
        <v>les caractères 1 et 2 de la clé analytique soit 01</v>
      </c>
      <c r="I30" s="118" t="s">
        <v>211</v>
      </c>
    </row>
    <row r="31" spans="1:11" x14ac:dyDescent="0.3">
      <c r="A31" s="103" t="s">
        <v>708</v>
      </c>
      <c r="B31" s="117"/>
      <c r="C31" s="105">
        <v>15</v>
      </c>
      <c r="D31" s="118" t="s">
        <v>716</v>
      </c>
      <c r="E31" s="118" t="s">
        <v>716</v>
      </c>
      <c r="G31" s="118" t="s">
        <v>716</v>
      </c>
      <c r="H31" s="118" t="s">
        <v>716</v>
      </c>
      <c r="I31" s="118" t="s">
        <v>716</v>
      </c>
    </row>
    <row r="32" spans="1:11" x14ac:dyDescent="0.3">
      <c r="A32" s="103" t="s">
        <v>709</v>
      </c>
      <c r="B32" s="117"/>
      <c r="C32" s="105">
        <v>2</v>
      </c>
      <c r="D32" s="118" t="s">
        <v>211</v>
      </c>
      <c r="E32" s="118" t="s">
        <v>211</v>
      </c>
      <c r="G32" s="118" t="s">
        <v>211</v>
      </c>
      <c r="H32" s="106" t="str">
        <f>"les caractères 3 et 4 de la clé analytique  soit "&amp;MID(PREAMBULE!$B$24,3,2)</f>
        <v>les caractères 3 et 4 de la clé analytique  soit R1</v>
      </c>
      <c r="I32" s="118" t="s">
        <v>211</v>
      </c>
    </row>
    <row r="33" spans="1:9" x14ac:dyDescent="0.3">
      <c r="A33" s="103" t="s">
        <v>710</v>
      </c>
      <c r="B33" s="117"/>
      <c r="C33" s="105">
        <v>15</v>
      </c>
      <c r="D33" s="118" t="s">
        <v>716</v>
      </c>
      <c r="E33" s="118" t="s">
        <v>716</v>
      </c>
      <c r="G33" s="118" t="s">
        <v>716</v>
      </c>
      <c r="H33" s="118" t="s">
        <v>716</v>
      </c>
      <c r="I33" s="118" t="s">
        <v>716</v>
      </c>
    </row>
    <row r="34" spans="1:9" x14ac:dyDescent="0.3">
      <c r="A34" s="103" t="s">
        <v>711</v>
      </c>
      <c r="B34" s="117"/>
      <c r="C34" s="105">
        <v>1</v>
      </c>
      <c r="D34" s="174" t="s">
        <v>204</v>
      </c>
      <c r="E34" s="174" t="s">
        <v>204</v>
      </c>
      <c r="G34" s="174" t="s">
        <v>204</v>
      </c>
      <c r="H34" s="106" t="str">
        <f>"le caractère 5 de la clé analytique soit "&amp;MID(PREAMBULE!$B$24,5,1)</f>
        <v>le caractère 5 de la clé analytique soit R</v>
      </c>
      <c r="I34" s="174" t="s">
        <v>204</v>
      </c>
    </row>
    <row r="35" spans="1:9" x14ac:dyDescent="0.3">
      <c r="A35" s="103" t="s">
        <v>712</v>
      </c>
      <c r="B35" s="117"/>
      <c r="C35" s="105">
        <v>16</v>
      </c>
      <c r="D35" s="174" t="s">
        <v>717</v>
      </c>
      <c r="E35" s="174" t="s">
        <v>717</v>
      </c>
      <c r="G35" s="174" t="s">
        <v>717</v>
      </c>
      <c r="H35" s="174" t="s">
        <v>717</v>
      </c>
      <c r="I35" s="174" t="s">
        <v>717</v>
      </c>
    </row>
    <row r="36" spans="1:9" x14ac:dyDescent="0.3">
      <c r="A36" s="103" t="s">
        <v>713</v>
      </c>
      <c r="B36" s="117"/>
      <c r="C36" s="105">
        <v>3</v>
      </c>
      <c r="D36" s="174" t="s">
        <v>719</v>
      </c>
      <c r="E36" s="174" t="s">
        <v>719</v>
      </c>
      <c r="G36" s="174" t="s">
        <v>719</v>
      </c>
      <c r="H36" s="106" t="str">
        <f>"les caractères 6, 7 et 8 de la clé analytique  soit "&amp;MID(PREAMBULE!$B$24,6,3)</f>
        <v>les caractères 6, 7 et 8 de la clé analytique  soit 000</v>
      </c>
      <c r="I36" s="174" t="s">
        <v>719</v>
      </c>
    </row>
    <row r="37" spans="1:9" x14ac:dyDescent="0.3">
      <c r="A37" s="103" t="s">
        <v>714</v>
      </c>
      <c r="B37" s="117"/>
      <c r="C37" s="105">
        <v>14</v>
      </c>
      <c r="D37" s="174" t="s">
        <v>718</v>
      </c>
      <c r="E37" s="174" t="s">
        <v>718</v>
      </c>
      <c r="G37" s="174" t="s">
        <v>718</v>
      </c>
      <c r="H37" s="174" t="s">
        <v>718</v>
      </c>
      <c r="I37" s="174" t="s">
        <v>718</v>
      </c>
    </row>
    <row r="38" spans="1:9" x14ac:dyDescent="0.3">
      <c r="A38" s="277"/>
      <c r="D38" s="101"/>
      <c r="G38" s="101"/>
      <c r="H38" s="101"/>
    </row>
    <row r="39" spans="1:9" ht="23.4" x14ac:dyDescent="0.45">
      <c r="A39" s="277"/>
      <c r="D39" s="161"/>
      <c r="E39" s="161" t="s">
        <v>314</v>
      </c>
      <c r="G39" s="161"/>
      <c r="H39" s="161"/>
      <c r="I39" s="161" t="s">
        <v>314</v>
      </c>
    </row>
    <row r="40" spans="1:9" ht="23.4" x14ac:dyDescent="0.45">
      <c r="A40" s="277"/>
      <c r="C40" s="161" t="s">
        <v>221</v>
      </c>
      <c r="D40" s="364" t="s">
        <v>53</v>
      </c>
      <c r="E40" s="364">
        <v>1</v>
      </c>
      <c r="G40" s="364" t="s">
        <v>53</v>
      </c>
      <c r="H40" s="391"/>
      <c r="I40" s="364">
        <v>1</v>
      </c>
    </row>
    <row r="41" spans="1:9" ht="40.200000000000003" x14ac:dyDescent="0.3">
      <c r="C41" t="s">
        <v>310</v>
      </c>
      <c r="D41" s="112" t="s">
        <v>828</v>
      </c>
      <c r="E41" s="112" t="s">
        <v>830</v>
      </c>
      <c r="G41" s="112" t="s">
        <v>327</v>
      </c>
      <c r="H41" s="112"/>
      <c r="I41" s="112" t="s">
        <v>326</v>
      </c>
    </row>
    <row r="42" spans="1:9" ht="43.2" x14ac:dyDescent="0.3">
      <c r="C42" t="s">
        <v>311</v>
      </c>
      <c r="D42" s="136" t="s">
        <v>829</v>
      </c>
      <c r="E42" s="136" t="s">
        <v>831</v>
      </c>
      <c r="G42" s="136" t="s">
        <v>323</v>
      </c>
      <c r="H42" s="136"/>
      <c r="I42" s="136" t="s">
        <v>322</v>
      </c>
    </row>
    <row r="43" spans="1:9" x14ac:dyDescent="0.3">
      <c r="C43" t="s">
        <v>312</v>
      </c>
      <c r="D43" s="112" t="s">
        <v>371</v>
      </c>
      <c r="E43" s="112" t="s">
        <v>371</v>
      </c>
      <c r="G43" s="112" t="s">
        <v>371</v>
      </c>
      <c r="H43" s="112"/>
      <c r="I43" s="112" t="s">
        <v>371</v>
      </c>
    </row>
    <row r="44" spans="1:9" x14ac:dyDescent="0.3">
      <c r="C44" t="s">
        <v>313</v>
      </c>
      <c r="D44" s="24" t="s">
        <v>375</v>
      </c>
      <c r="E44" s="24" t="s">
        <v>374</v>
      </c>
      <c r="G44" s="24" t="s">
        <v>375</v>
      </c>
      <c r="H44" s="24"/>
      <c r="I44" s="24" t="s">
        <v>374</v>
      </c>
    </row>
    <row r="45" spans="1:9" x14ac:dyDescent="0.3">
      <c r="C45" t="s">
        <v>12</v>
      </c>
      <c r="D45" s="115" t="s">
        <v>372</v>
      </c>
      <c r="E45" s="115" t="s">
        <v>372</v>
      </c>
      <c r="G45" s="115" t="s">
        <v>372</v>
      </c>
      <c r="H45" s="115"/>
      <c r="I45" s="115" t="s">
        <v>372</v>
      </c>
    </row>
    <row r="46" spans="1:9" x14ac:dyDescent="0.3">
      <c r="C46" t="s">
        <v>315</v>
      </c>
      <c r="D46" s="111" t="s">
        <v>373</v>
      </c>
      <c r="E46" s="111" t="s">
        <v>373</v>
      </c>
      <c r="G46" s="111" t="s">
        <v>373</v>
      </c>
      <c r="H46" s="111"/>
      <c r="I46" s="111" t="s">
        <v>373</v>
      </c>
    </row>
    <row r="47" spans="1:9" x14ac:dyDescent="0.3">
      <c r="D47" s="24"/>
      <c r="E47" s="24"/>
      <c r="G47" s="24"/>
      <c r="H47" s="24"/>
      <c r="I47" s="24"/>
    </row>
    <row r="48" spans="1:9" x14ac:dyDescent="0.3">
      <c r="D48" s="24"/>
      <c r="E48" s="24"/>
      <c r="G48" s="24"/>
      <c r="H48" s="24"/>
      <c r="I48" s="24"/>
    </row>
    <row r="49" spans="3:9" x14ac:dyDescent="0.3">
      <c r="D49" s="24"/>
      <c r="E49" s="24"/>
      <c r="G49" s="24"/>
      <c r="H49" s="24"/>
      <c r="I49" s="24"/>
    </row>
    <row r="50" spans="3:9" ht="23.4" x14ac:dyDescent="0.45">
      <c r="E50" s="364" t="s">
        <v>316</v>
      </c>
      <c r="H50" s="364" t="s">
        <v>316</v>
      </c>
    </row>
    <row r="51" spans="3:9" x14ac:dyDescent="0.3">
      <c r="C51" t="s">
        <v>317</v>
      </c>
      <c r="D51" s="149" t="str">
        <f>D12</f>
        <v>REFCOM|MJCM-EP-RUF3-TX (N° CEGID)
RUF3TX</v>
      </c>
      <c r="E51" s="24"/>
      <c r="H51" s="149" t="str">
        <f>G12</f>
        <v>17 caractères espace</v>
      </c>
      <c r="I51" s="24"/>
    </row>
    <row r="52" spans="3:9" x14ac:dyDescent="0.3">
      <c r="C52" t="s">
        <v>318</v>
      </c>
      <c r="D52" s="24" t="s">
        <v>328</v>
      </c>
      <c r="E52" s="24"/>
      <c r="H52" s="24" t="s">
        <v>328</v>
      </c>
      <c r="I52" s="24"/>
    </row>
    <row r="53" spans="3:9" ht="40.200000000000003" x14ac:dyDescent="0.3">
      <c r="C53" t="s">
        <v>310</v>
      </c>
      <c r="D53" s="112" t="s">
        <v>327</v>
      </c>
      <c r="E53" s="100"/>
      <c r="H53" s="112" t="s">
        <v>327</v>
      </c>
      <c r="I53" s="100"/>
    </row>
    <row r="54" spans="3:9" ht="43.2" x14ac:dyDescent="0.3">
      <c r="C54" t="s">
        <v>311</v>
      </c>
      <c r="D54" s="136" t="s">
        <v>323</v>
      </c>
      <c r="E54" s="136"/>
      <c r="H54" s="136" t="s">
        <v>323</v>
      </c>
      <c r="I54" s="136"/>
    </row>
    <row r="55" spans="3:9" x14ac:dyDescent="0.3">
      <c r="C55" t="s">
        <v>319</v>
      </c>
      <c r="D55" s="112" t="s">
        <v>371</v>
      </c>
      <c r="E55" s="100"/>
      <c r="H55" s="112" t="s">
        <v>371</v>
      </c>
      <c r="I55" s="100"/>
    </row>
    <row r="56" spans="3:9" x14ac:dyDescent="0.3">
      <c r="C56" t="s">
        <v>313</v>
      </c>
      <c r="D56" s="24" t="s">
        <v>375</v>
      </c>
      <c r="E56" s="24"/>
      <c r="H56" s="24" t="s">
        <v>375</v>
      </c>
      <c r="I56" s="24"/>
    </row>
    <row r="57" spans="3:9" x14ac:dyDescent="0.3">
      <c r="C57" t="s">
        <v>12</v>
      </c>
      <c r="D57" s="115" t="s">
        <v>361</v>
      </c>
      <c r="E57" s="151"/>
      <c r="H57" s="115" t="s">
        <v>361</v>
      </c>
      <c r="I57" s="151"/>
    </row>
    <row r="58" spans="3:9" x14ac:dyDescent="0.3">
      <c r="C58" t="s">
        <v>320</v>
      </c>
      <c r="D58" s="111" t="s">
        <v>373</v>
      </c>
      <c r="E58" s="24"/>
      <c r="H58" s="111" t="s">
        <v>373</v>
      </c>
      <c r="I58" s="24"/>
    </row>
    <row r="59" spans="3:9" x14ac:dyDescent="0.3">
      <c r="C59" t="s">
        <v>321</v>
      </c>
      <c r="D59" s="149" t="s">
        <v>329</v>
      </c>
      <c r="E59" s="24"/>
      <c r="H59" s="149" t="s">
        <v>329</v>
      </c>
      <c r="I59" s="24"/>
    </row>
    <row r="60" spans="3:9" x14ac:dyDescent="0.3">
      <c r="D60" s="101"/>
      <c r="G60" s="101"/>
      <c r="H60" s="101"/>
    </row>
    <row r="61" spans="3:9" x14ac:dyDescent="0.3">
      <c r="D61" s="101"/>
      <c r="G61" s="101"/>
      <c r="H61" s="101"/>
    </row>
    <row r="62" spans="3:9" x14ac:dyDescent="0.3">
      <c r="D62" s="101"/>
      <c r="G62" s="101"/>
      <c r="H62" s="101"/>
    </row>
    <row r="63" spans="3:9" x14ac:dyDescent="0.3">
      <c r="D63" s="101"/>
      <c r="G63" s="101"/>
      <c r="H63" s="101"/>
    </row>
    <row r="64" spans="3:9" x14ac:dyDescent="0.3">
      <c r="D64" s="101"/>
      <c r="G64" s="101"/>
      <c r="H64" s="101"/>
    </row>
    <row r="65" spans="4:8" x14ac:dyDescent="0.3">
      <c r="D65" s="101"/>
      <c r="G65" s="101"/>
      <c r="H65" s="101"/>
    </row>
    <row r="66" spans="4:8" x14ac:dyDescent="0.3">
      <c r="D66" s="101"/>
      <c r="G66" s="101"/>
      <c r="H66" s="101"/>
    </row>
    <row r="67" spans="4:8" x14ac:dyDescent="0.3">
      <c r="D67" s="101"/>
      <c r="G67" s="101"/>
      <c r="H67" s="101"/>
    </row>
    <row r="68" spans="4:8" x14ac:dyDescent="0.3">
      <c r="D68" s="101"/>
      <c r="G68" s="101"/>
      <c r="H68" s="101"/>
    </row>
    <row r="69" spans="4:8" x14ac:dyDescent="0.3">
      <c r="D69" s="101"/>
      <c r="G69" s="101"/>
      <c r="H69" s="101"/>
    </row>
    <row r="70" spans="4:8" x14ac:dyDescent="0.3">
      <c r="D70" s="101"/>
      <c r="G70" s="101"/>
      <c r="H70" s="101"/>
    </row>
    <row r="71" spans="4:8" x14ac:dyDescent="0.3">
      <c r="D71" s="101"/>
      <c r="G71" s="101"/>
      <c r="H71" s="101"/>
    </row>
    <row r="72" spans="4:8" x14ac:dyDescent="0.3">
      <c r="D72" s="101"/>
      <c r="G72" s="101"/>
      <c r="H72" s="101"/>
    </row>
    <row r="73" spans="4:8" x14ac:dyDescent="0.3">
      <c r="D73" s="101"/>
      <c r="G73" s="101"/>
      <c r="H73" s="101"/>
    </row>
    <row r="74" spans="4:8" x14ac:dyDescent="0.3">
      <c r="D74" s="101"/>
      <c r="G74" s="101"/>
      <c r="H74" s="101"/>
    </row>
    <row r="75" spans="4:8" x14ac:dyDescent="0.3">
      <c r="D75" s="101"/>
      <c r="G75" s="101"/>
      <c r="H75" s="101"/>
    </row>
    <row r="76" spans="4:8" x14ac:dyDescent="0.3">
      <c r="D76" s="101"/>
      <c r="G76" s="101"/>
      <c r="H76" s="101"/>
    </row>
    <row r="77" spans="4:8" x14ac:dyDescent="0.3">
      <c r="D77" s="101"/>
      <c r="G77" s="101"/>
      <c r="H77" s="101"/>
    </row>
    <row r="78" spans="4:8" x14ac:dyDescent="0.3">
      <c r="D78" s="101"/>
      <c r="G78" s="101"/>
      <c r="H78" s="101"/>
    </row>
    <row r="79" spans="4:8" x14ac:dyDescent="0.3">
      <c r="D79" s="101"/>
      <c r="G79" s="101"/>
      <c r="H79" s="101"/>
    </row>
    <row r="80" spans="4:8" x14ac:dyDescent="0.3">
      <c r="D80" s="101"/>
      <c r="G80" s="101"/>
      <c r="H80" s="101"/>
    </row>
    <row r="81" spans="4:8" x14ac:dyDescent="0.3">
      <c r="D81" s="101"/>
      <c r="G81" s="101"/>
      <c r="H81" s="101"/>
    </row>
    <row r="82" spans="4:8" x14ac:dyDescent="0.3">
      <c r="D82" s="101"/>
      <c r="G82" s="101"/>
      <c r="H82" s="101"/>
    </row>
    <row r="83" spans="4:8" x14ac:dyDescent="0.3">
      <c r="D83" s="101"/>
      <c r="G83" s="101"/>
      <c r="H83" s="101"/>
    </row>
    <row r="84" spans="4:8" x14ac:dyDescent="0.3">
      <c r="D84" s="101"/>
      <c r="G84" s="101"/>
      <c r="H84" s="101"/>
    </row>
    <row r="85" spans="4:8" x14ac:dyDescent="0.3">
      <c r="D85" s="101"/>
      <c r="G85" s="101"/>
      <c r="H85" s="101"/>
    </row>
    <row r="86" spans="4:8" x14ac:dyDescent="0.3">
      <c r="D86" s="101"/>
      <c r="G86" s="101"/>
      <c r="H86" s="101"/>
    </row>
    <row r="87" spans="4:8" x14ac:dyDescent="0.3">
      <c r="D87" s="101"/>
      <c r="G87" s="101"/>
      <c r="H87" s="101"/>
    </row>
    <row r="88" spans="4:8" x14ac:dyDescent="0.3">
      <c r="D88" s="101"/>
      <c r="G88" s="101"/>
      <c r="H88" s="101"/>
    </row>
    <row r="89" spans="4:8" x14ac:dyDescent="0.3">
      <c r="D89" s="101"/>
      <c r="G89" s="101"/>
      <c r="H89" s="101"/>
    </row>
    <row r="90" spans="4:8" x14ac:dyDescent="0.3">
      <c r="D90" s="101"/>
      <c r="G90" s="101"/>
      <c r="H90" s="101"/>
    </row>
    <row r="91" spans="4:8" x14ac:dyDescent="0.3">
      <c r="D91" s="101"/>
      <c r="G91" s="101"/>
      <c r="H91" s="101"/>
    </row>
    <row r="92" spans="4:8" x14ac:dyDescent="0.3">
      <c r="D92" s="101"/>
      <c r="G92" s="101"/>
      <c r="H92" s="101"/>
    </row>
    <row r="93" spans="4:8" x14ac:dyDescent="0.3">
      <c r="D93" s="101"/>
      <c r="G93" s="101"/>
      <c r="H93" s="101"/>
    </row>
    <row r="94" spans="4:8" x14ac:dyDescent="0.3">
      <c r="D94" s="101"/>
      <c r="G94" s="101"/>
      <c r="H94" s="101"/>
    </row>
    <row r="95" spans="4:8" x14ac:dyDescent="0.3">
      <c r="D95" s="101"/>
      <c r="G95" s="101"/>
      <c r="H95" s="101"/>
    </row>
    <row r="96" spans="4:8" x14ac:dyDescent="0.3">
      <c r="D96" s="101"/>
      <c r="G96" s="101"/>
      <c r="H96" s="101"/>
    </row>
    <row r="97" spans="4:8" x14ac:dyDescent="0.3">
      <c r="D97" s="101"/>
      <c r="G97" s="101"/>
      <c r="H97" s="101"/>
    </row>
    <row r="98" spans="4:8" x14ac:dyDescent="0.3">
      <c r="D98" s="101"/>
      <c r="G98" s="101"/>
      <c r="H98" s="101"/>
    </row>
    <row r="99" spans="4:8" x14ac:dyDescent="0.3">
      <c r="D99" s="101"/>
      <c r="G99" s="101"/>
      <c r="H99" s="101"/>
    </row>
    <row r="100" spans="4:8" x14ac:dyDescent="0.3">
      <c r="D100" s="101"/>
      <c r="G100" s="101"/>
      <c r="H100" s="101"/>
    </row>
    <row r="101" spans="4:8" x14ac:dyDescent="0.3">
      <c r="D101" s="101"/>
      <c r="G101" s="101"/>
      <c r="H101" s="101"/>
    </row>
    <row r="102" spans="4:8" x14ac:dyDescent="0.3">
      <c r="D102" s="101"/>
      <c r="G102" s="101"/>
      <c r="H102" s="101"/>
    </row>
    <row r="103" spans="4:8" x14ac:dyDescent="0.3">
      <c r="D103" s="101"/>
      <c r="G103" s="101"/>
      <c r="H103" s="101"/>
    </row>
    <row r="104" spans="4:8" x14ac:dyDescent="0.3">
      <c r="D104" s="101"/>
      <c r="G104" s="101"/>
      <c r="H104" s="101"/>
    </row>
    <row r="105" spans="4:8" x14ac:dyDescent="0.3">
      <c r="D105" s="101"/>
      <c r="G105" s="101"/>
      <c r="H105" s="101"/>
    </row>
    <row r="106" spans="4:8" x14ac:dyDescent="0.3">
      <c r="D106" s="101"/>
      <c r="G106" s="101"/>
      <c r="H106" s="101"/>
    </row>
    <row r="107" spans="4:8" x14ac:dyDescent="0.3">
      <c r="D107" s="101"/>
      <c r="G107" s="101"/>
      <c r="H107" s="101"/>
    </row>
    <row r="108" spans="4:8" x14ac:dyDescent="0.3">
      <c r="D108" s="101"/>
      <c r="G108" s="101"/>
      <c r="H108" s="101"/>
    </row>
    <row r="109" spans="4:8" x14ac:dyDescent="0.3">
      <c r="D109" s="101"/>
      <c r="G109" s="101"/>
      <c r="H109" s="101"/>
    </row>
    <row r="110" spans="4:8" x14ac:dyDescent="0.3">
      <c r="D110" s="101"/>
      <c r="G110" s="101"/>
      <c r="H110" s="101"/>
    </row>
    <row r="111" spans="4:8" x14ac:dyDescent="0.3">
      <c r="D111" s="101"/>
      <c r="G111" s="101"/>
      <c r="H111" s="101"/>
    </row>
    <row r="112" spans="4:8" x14ac:dyDescent="0.3">
      <c r="D112" s="101"/>
      <c r="G112" s="101"/>
      <c r="H112" s="101"/>
    </row>
    <row r="113" spans="4:8" x14ac:dyDescent="0.3">
      <c r="D113" s="101"/>
      <c r="G113" s="101"/>
      <c r="H113" s="101"/>
    </row>
    <row r="114" spans="4:8" x14ac:dyDescent="0.3">
      <c r="D114" s="101"/>
      <c r="G114" s="101"/>
      <c r="H114" s="101"/>
    </row>
    <row r="115" spans="4:8" x14ac:dyDescent="0.3">
      <c r="D115" s="101"/>
      <c r="G115" s="101"/>
      <c r="H115" s="101"/>
    </row>
    <row r="116" spans="4:8" x14ac:dyDescent="0.3">
      <c r="D116" s="101"/>
      <c r="G116" s="101"/>
      <c r="H116" s="101"/>
    </row>
    <row r="117" spans="4:8" x14ac:dyDescent="0.3">
      <c r="D117" s="101"/>
      <c r="G117" s="101"/>
      <c r="H117" s="101"/>
    </row>
    <row r="118" spans="4:8" x14ac:dyDescent="0.3">
      <c r="D118" s="101"/>
      <c r="G118" s="101"/>
      <c r="H118" s="101"/>
    </row>
    <row r="119" spans="4:8" x14ac:dyDescent="0.3">
      <c r="D119" s="101"/>
      <c r="G119" s="101"/>
      <c r="H119" s="101"/>
    </row>
    <row r="120" spans="4:8" x14ac:dyDescent="0.3">
      <c r="D120" s="101"/>
      <c r="G120" s="101"/>
      <c r="H120" s="101"/>
    </row>
    <row r="121" spans="4:8" x14ac:dyDescent="0.3">
      <c r="D121" s="101"/>
      <c r="G121" s="101"/>
      <c r="H121" s="101"/>
    </row>
    <row r="122" spans="4:8" x14ac:dyDescent="0.3">
      <c r="D122" s="101"/>
      <c r="G122" s="101"/>
      <c r="H122" s="101"/>
    </row>
    <row r="123" spans="4:8" x14ac:dyDescent="0.3">
      <c r="D123" s="101"/>
      <c r="G123" s="101"/>
      <c r="H123" s="101"/>
    </row>
    <row r="124" spans="4:8" x14ac:dyDescent="0.3">
      <c r="D124" s="101"/>
      <c r="G124" s="101"/>
      <c r="H124" s="101"/>
    </row>
    <row r="125" spans="4:8" x14ac:dyDescent="0.3">
      <c r="D125" s="101"/>
      <c r="G125" s="101"/>
      <c r="H125" s="101"/>
    </row>
    <row r="126" spans="4:8" x14ac:dyDescent="0.3">
      <c r="D126" s="101"/>
      <c r="G126" s="101"/>
      <c r="H126" s="101"/>
    </row>
    <row r="127" spans="4:8" x14ac:dyDescent="0.3">
      <c r="D127" s="101"/>
      <c r="G127" s="101"/>
      <c r="H127" s="101"/>
    </row>
    <row r="128" spans="4:8" x14ac:dyDescent="0.3">
      <c r="D128" s="101"/>
      <c r="G128" s="101"/>
      <c r="H128" s="101"/>
    </row>
    <row r="129" spans="4:8" x14ac:dyDescent="0.3">
      <c r="D129" s="101"/>
      <c r="G129" s="101"/>
      <c r="H129" s="101"/>
    </row>
    <row r="130" spans="4:8" x14ac:dyDescent="0.3">
      <c r="D130" s="101"/>
      <c r="G130" s="101"/>
      <c r="H130" s="101"/>
    </row>
    <row r="131" spans="4:8" x14ac:dyDescent="0.3">
      <c r="D131" s="101"/>
      <c r="G131" s="101"/>
      <c r="H131" s="101"/>
    </row>
    <row r="132" spans="4:8" x14ac:dyDescent="0.3">
      <c r="D132" s="101"/>
      <c r="G132" s="101"/>
      <c r="H132" s="101"/>
    </row>
    <row r="133" spans="4:8" x14ac:dyDescent="0.3">
      <c r="D133" s="101"/>
      <c r="G133" s="101"/>
      <c r="H133" s="101"/>
    </row>
    <row r="134" spans="4:8" x14ac:dyDescent="0.3">
      <c r="D134" s="101"/>
      <c r="G134" s="101"/>
      <c r="H134" s="101"/>
    </row>
    <row r="135" spans="4:8" x14ac:dyDescent="0.3">
      <c r="D135" s="101"/>
      <c r="G135" s="101"/>
      <c r="H135" s="101"/>
    </row>
    <row r="136" spans="4:8" x14ac:dyDescent="0.3">
      <c r="D136" s="101"/>
      <c r="G136" s="101"/>
      <c r="H136" s="101"/>
    </row>
    <row r="137" spans="4:8" x14ac:dyDescent="0.3">
      <c r="D137" s="101"/>
      <c r="G137" s="101"/>
      <c r="H137" s="101"/>
    </row>
    <row r="138" spans="4:8" x14ac:dyDescent="0.3">
      <c r="D138" s="101"/>
      <c r="G138" s="101"/>
      <c r="H138" s="101"/>
    </row>
    <row r="139" spans="4:8" x14ac:dyDescent="0.3">
      <c r="D139" s="101"/>
      <c r="G139" s="101"/>
      <c r="H139" s="101"/>
    </row>
    <row r="140" spans="4:8" x14ac:dyDescent="0.3">
      <c r="D140" s="101"/>
      <c r="G140" s="101"/>
      <c r="H140" s="101"/>
    </row>
    <row r="141" spans="4:8" x14ac:dyDescent="0.3">
      <c r="D141" s="101"/>
      <c r="G141" s="101"/>
      <c r="H141" s="101"/>
    </row>
    <row r="142" spans="4:8" x14ac:dyDescent="0.3">
      <c r="D142" s="101"/>
      <c r="G142" s="101"/>
      <c r="H142" s="101"/>
    </row>
    <row r="143" spans="4:8" x14ac:dyDescent="0.3">
      <c r="D143" s="101"/>
      <c r="G143" s="101"/>
      <c r="H143" s="101"/>
    </row>
    <row r="144" spans="4:8" x14ac:dyDescent="0.3">
      <c r="D144" s="101"/>
      <c r="G144" s="101"/>
      <c r="H144" s="101"/>
    </row>
    <row r="145" spans="4:8" x14ac:dyDescent="0.3">
      <c r="D145" s="101"/>
      <c r="G145" s="101"/>
      <c r="H145" s="101"/>
    </row>
    <row r="146" spans="4:8" x14ac:dyDescent="0.3">
      <c r="D146" s="101"/>
      <c r="G146" s="101"/>
      <c r="H146" s="101"/>
    </row>
    <row r="147" spans="4:8" x14ac:dyDescent="0.3">
      <c r="D147" s="101"/>
      <c r="G147" s="101"/>
      <c r="H147" s="101"/>
    </row>
    <row r="148" spans="4:8" x14ac:dyDescent="0.3">
      <c r="D148" s="101"/>
      <c r="G148" s="101"/>
      <c r="H148" s="101"/>
    </row>
    <row r="149" spans="4:8" x14ac:dyDescent="0.3">
      <c r="D149" s="101"/>
      <c r="G149" s="101"/>
      <c r="H149" s="101"/>
    </row>
    <row r="150" spans="4:8" x14ac:dyDescent="0.3">
      <c r="D150" s="101"/>
      <c r="G150" s="101"/>
      <c r="H150" s="101"/>
    </row>
    <row r="151" spans="4:8" x14ac:dyDescent="0.3">
      <c r="D151" s="101"/>
      <c r="G151" s="101"/>
      <c r="H151" s="101"/>
    </row>
    <row r="152" spans="4:8" x14ac:dyDescent="0.3">
      <c r="D152" s="101"/>
      <c r="G152" s="101"/>
      <c r="H152" s="101"/>
    </row>
    <row r="153" spans="4:8" x14ac:dyDescent="0.3">
      <c r="D153" s="101"/>
      <c r="G153" s="101"/>
      <c r="H153" s="101"/>
    </row>
    <row r="154" spans="4:8" x14ac:dyDescent="0.3">
      <c r="D154" s="101"/>
      <c r="G154" s="101"/>
      <c r="H154" s="101"/>
    </row>
    <row r="155" spans="4:8" x14ac:dyDescent="0.3">
      <c r="D155" s="101"/>
      <c r="G155" s="101"/>
      <c r="H155" s="101"/>
    </row>
    <row r="156" spans="4:8" x14ac:dyDescent="0.3">
      <c r="D156" s="101"/>
      <c r="G156" s="101"/>
      <c r="H156" s="101"/>
    </row>
    <row r="157" spans="4:8" x14ac:dyDescent="0.3">
      <c r="D157" s="101"/>
      <c r="G157" s="101"/>
      <c r="H157" s="101"/>
    </row>
    <row r="158" spans="4:8" x14ac:dyDescent="0.3">
      <c r="D158" s="101"/>
      <c r="G158" s="101"/>
      <c r="H158" s="101"/>
    </row>
    <row r="159" spans="4:8" x14ac:dyDescent="0.3">
      <c r="D159" s="101"/>
      <c r="G159" s="101"/>
      <c r="H159" s="101"/>
    </row>
    <row r="160" spans="4:8" x14ac:dyDescent="0.3">
      <c r="D160" s="101"/>
      <c r="G160" s="101"/>
      <c r="H160" s="101"/>
    </row>
    <row r="161" spans="4:8" x14ac:dyDescent="0.3">
      <c r="D161" s="101"/>
      <c r="G161" s="101"/>
      <c r="H161" s="101"/>
    </row>
    <row r="162" spans="4:8" x14ac:dyDescent="0.3">
      <c r="D162" s="101"/>
      <c r="G162" s="101"/>
      <c r="H162" s="101"/>
    </row>
    <row r="163" spans="4:8" x14ac:dyDescent="0.3">
      <c r="D163" s="101"/>
      <c r="G163" s="101"/>
      <c r="H163" s="101"/>
    </row>
    <row r="164" spans="4:8" x14ac:dyDescent="0.3">
      <c r="D164" s="101"/>
      <c r="G164" s="101"/>
      <c r="H164" s="101"/>
    </row>
    <row r="165" spans="4:8" x14ac:dyDescent="0.3">
      <c r="D165" s="101"/>
      <c r="G165" s="101"/>
      <c r="H165" s="101"/>
    </row>
    <row r="166" spans="4:8" x14ac:dyDescent="0.3">
      <c r="D166" s="101"/>
      <c r="G166" s="101"/>
      <c r="H166" s="101"/>
    </row>
    <row r="167" spans="4:8" x14ac:dyDescent="0.3">
      <c r="D167" s="101"/>
      <c r="G167" s="101"/>
      <c r="H167" s="101"/>
    </row>
    <row r="168" spans="4:8" x14ac:dyDescent="0.3">
      <c r="D168" s="101"/>
      <c r="G168" s="101"/>
      <c r="H168" s="101"/>
    </row>
    <row r="169" spans="4:8" x14ac:dyDescent="0.3">
      <c r="D169" s="101"/>
      <c r="G169" s="101"/>
      <c r="H169" s="101"/>
    </row>
    <row r="170" spans="4:8" x14ac:dyDescent="0.3">
      <c r="D170" s="101"/>
      <c r="G170" s="101"/>
      <c r="H170" s="101"/>
    </row>
    <row r="171" spans="4:8" x14ac:dyDescent="0.3">
      <c r="D171" s="101"/>
      <c r="G171" s="101"/>
      <c r="H171" s="101"/>
    </row>
    <row r="172" spans="4:8" x14ac:dyDescent="0.3">
      <c r="D172" s="101"/>
      <c r="G172" s="101"/>
      <c r="H172" s="101"/>
    </row>
    <row r="173" spans="4:8" x14ac:dyDescent="0.3">
      <c r="D173" s="101"/>
      <c r="G173" s="101"/>
      <c r="H173" s="101"/>
    </row>
    <row r="174" spans="4:8" x14ac:dyDescent="0.3">
      <c r="D174" s="101"/>
      <c r="G174" s="101"/>
      <c r="H174" s="101"/>
    </row>
    <row r="175" spans="4:8" x14ac:dyDescent="0.3">
      <c r="D175" s="101"/>
      <c r="G175" s="101"/>
      <c r="H175" s="101"/>
    </row>
    <row r="176" spans="4:8" x14ac:dyDescent="0.3">
      <c r="D176" s="101"/>
      <c r="G176" s="101"/>
      <c r="H176" s="101"/>
    </row>
    <row r="177" spans="4:8" x14ac:dyDescent="0.3">
      <c r="D177" s="101"/>
      <c r="G177" s="101"/>
      <c r="H177" s="101"/>
    </row>
    <row r="178" spans="4:8" x14ac:dyDescent="0.3">
      <c r="D178" s="101"/>
      <c r="G178" s="101"/>
      <c r="H178" s="101"/>
    </row>
    <row r="179" spans="4:8" x14ac:dyDescent="0.3">
      <c r="D179" s="101"/>
      <c r="G179" s="101"/>
      <c r="H179" s="101"/>
    </row>
    <row r="180" spans="4:8" x14ac:dyDescent="0.3">
      <c r="D180" s="101"/>
      <c r="G180" s="101"/>
      <c r="H180" s="101"/>
    </row>
    <row r="181" spans="4:8" x14ac:dyDescent="0.3">
      <c r="D181" s="101"/>
      <c r="G181" s="101"/>
      <c r="H181" s="101"/>
    </row>
    <row r="182" spans="4:8" x14ac:dyDescent="0.3">
      <c r="D182" s="101"/>
      <c r="G182" s="101"/>
      <c r="H182" s="101"/>
    </row>
    <row r="183" spans="4:8" x14ac:dyDescent="0.3">
      <c r="D183" s="101"/>
      <c r="G183" s="101"/>
      <c r="H183" s="101"/>
    </row>
    <row r="184" spans="4:8" x14ac:dyDescent="0.3">
      <c r="D184" s="101"/>
      <c r="G184" s="101"/>
      <c r="H184" s="101"/>
    </row>
    <row r="185" spans="4:8" x14ac:dyDescent="0.3">
      <c r="D185" s="101"/>
      <c r="G185" s="101"/>
      <c r="H185" s="101"/>
    </row>
    <row r="186" spans="4:8" x14ac:dyDescent="0.3">
      <c r="D186" s="101"/>
      <c r="G186" s="101"/>
      <c r="H186" s="101"/>
    </row>
    <row r="187" spans="4:8" x14ac:dyDescent="0.3">
      <c r="D187" s="101"/>
      <c r="G187" s="101"/>
      <c r="H187" s="101"/>
    </row>
    <row r="188" spans="4:8" x14ac:dyDescent="0.3">
      <c r="D188" s="101"/>
      <c r="G188" s="101"/>
      <c r="H188" s="101"/>
    </row>
    <row r="189" spans="4:8" x14ac:dyDescent="0.3">
      <c r="D189" s="101"/>
      <c r="G189" s="101"/>
      <c r="H189" s="101"/>
    </row>
    <row r="190" spans="4:8" x14ac:dyDescent="0.3">
      <c r="D190" s="101"/>
      <c r="G190" s="101"/>
      <c r="H190" s="101"/>
    </row>
    <row r="191" spans="4:8" x14ac:dyDescent="0.3">
      <c r="D191" s="101"/>
      <c r="G191" s="101"/>
      <c r="H191" s="101"/>
    </row>
    <row r="192" spans="4:8" x14ac:dyDescent="0.3">
      <c r="D192" s="101"/>
      <c r="G192" s="101"/>
      <c r="H192" s="101"/>
    </row>
    <row r="193" spans="4:8" x14ac:dyDescent="0.3">
      <c r="D193" s="101"/>
      <c r="G193" s="101"/>
      <c r="H193" s="101"/>
    </row>
    <row r="194" spans="4:8" x14ac:dyDescent="0.3">
      <c r="D194" s="101"/>
      <c r="G194" s="101"/>
      <c r="H194" s="101"/>
    </row>
    <row r="195" spans="4:8" x14ac:dyDescent="0.3">
      <c r="D195" s="101"/>
      <c r="G195" s="101"/>
      <c r="H195" s="101"/>
    </row>
    <row r="196" spans="4:8" x14ac:dyDescent="0.3">
      <c r="D196" s="101"/>
      <c r="G196" s="101"/>
      <c r="H196" s="101"/>
    </row>
    <row r="197" spans="4:8" x14ac:dyDescent="0.3">
      <c r="D197" s="101"/>
      <c r="G197" s="101"/>
      <c r="H197" s="101"/>
    </row>
    <row r="198" spans="4:8" x14ac:dyDescent="0.3">
      <c r="D198" s="101"/>
      <c r="G198" s="101"/>
      <c r="H198" s="101"/>
    </row>
    <row r="199" spans="4:8" x14ac:dyDescent="0.3">
      <c r="D199" s="101"/>
      <c r="G199" s="101"/>
      <c r="H199" s="101"/>
    </row>
    <row r="200" spans="4:8" x14ac:dyDescent="0.3">
      <c r="D200" s="101"/>
      <c r="G200" s="101"/>
      <c r="H200" s="101"/>
    </row>
    <row r="201" spans="4:8" x14ac:dyDescent="0.3">
      <c r="D201" s="101"/>
      <c r="G201" s="101"/>
      <c r="H201" s="101"/>
    </row>
    <row r="202" spans="4:8" x14ac:dyDescent="0.3">
      <c r="D202" s="101"/>
      <c r="G202" s="101"/>
      <c r="H202" s="101"/>
    </row>
    <row r="203" spans="4:8" x14ac:dyDescent="0.3">
      <c r="D203" s="101"/>
      <c r="G203" s="101"/>
      <c r="H203" s="101"/>
    </row>
    <row r="204" spans="4:8" x14ac:dyDescent="0.3">
      <c r="D204" s="101"/>
      <c r="G204" s="101"/>
      <c r="H204" s="101"/>
    </row>
    <row r="205" spans="4:8" x14ac:dyDescent="0.3">
      <c r="D205" s="101"/>
      <c r="G205" s="101"/>
      <c r="H205" s="101"/>
    </row>
    <row r="206" spans="4:8" x14ac:dyDescent="0.3">
      <c r="D206" s="101"/>
      <c r="G206" s="101"/>
      <c r="H206" s="101"/>
    </row>
    <row r="207" spans="4:8" x14ac:dyDescent="0.3">
      <c r="D207" s="101"/>
      <c r="G207" s="101"/>
      <c r="H207" s="101"/>
    </row>
    <row r="208" spans="4:8" x14ac:dyDescent="0.3">
      <c r="D208" s="101"/>
      <c r="G208" s="101"/>
      <c r="H208" s="101"/>
    </row>
    <row r="209" spans="4:8" x14ac:dyDescent="0.3">
      <c r="D209" s="101"/>
      <c r="G209" s="101"/>
      <c r="H209" s="101"/>
    </row>
    <row r="210" spans="4:8" x14ac:dyDescent="0.3">
      <c r="D210" s="101"/>
      <c r="G210" s="101"/>
      <c r="H210" s="101"/>
    </row>
    <row r="211" spans="4:8" x14ac:dyDescent="0.3">
      <c r="D211" s="101"/>
      <c r="G211" s="101"/>
      <c r="H211" s="101"/>
    </row>
    <row r="212" spans="4:8" x14ac:dyDescent="0.3">
      <c r="D212" s="101"/>
      <c r="G212" s="101"/>
      <c r="H212" s="101"/>
    </row>
    <row r="213" spans="4:8" x14ac:dyDescent="0.3">
      <c r="D213" s="101"/>
      <c r="G213" s="101"/>
      <c r="H213" s="101"/>
    </row>
    <row r="214" spans="4:8" x14ac:dyDescent="0.3">
      <c r="D214" s="101"/>
      <c r="G214" s="101"/>
      <c r="H214" s="101"/>
    </row>
    <row r="215" spans="4:8" x14ac:dyDescent="0.3">
      <c r="D215" s="101"/>
      <c r="G215" s="101"/>
      <c r="H215" s="101"/>
    </row>
    <row r="216" spans="4:8" x14ac:dyDescent="0.3">
      <c r="D216" s="101"/>
      <c r="G216" s="101"/>
      <c r="H216" s="101"/>
    </row>
    <row r="217" spans="4:8" x14ac:dyDescent="0.3">
      <c r="D217" s="101"/>
      <c r="G217" s="101"/>
      <c r="H217" s="101"/>
    </row>
    <row r="218" spans="4:8" x14ac:dyDescent="0.3">
      <c r="D218" s="101"/>
      <c r="G218" s="101"/>
      <c r="H218" s="101"/>
    </row>
    <row r="219" spans="4:8" x14ac:dyDescent="0.3">
      <c r="D219" s="101"/>
      <c r="G219" s="101"/>
      <c r="H219" s="101"/>
    </row>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77F5F6C8928554C830C83F6AA785E79" ma:contentTypeVersion="6" ma:contentTypeDescription="Crée un document." ma:contentTypeScope="" ma:versionID="a4468f5cade33f8181e3aab6886097eb">
  <xsd:schema xmlns:xsd="http://www.w3.org/2001/XMLSchema" xmlns:xs="http://www.w3.org/2001/XMLSchema" xmlns:p="http://schemas.microsoft.com/office/2006/metadata/properties" xmlns:ns2="c1336d0e-b964-47d3-82b2-0f7f7db37e80" targetNamespace="http://schemas.microsoft.com/office/2006/metadata/properties" ma:root="true" ma:fieldsID="2d66c7fde9f047a2e43890ba6ddd23a4" ns2:_="">
    <xsd:import namespace="c1336d0e-b964-47d3-82b2-0f7f7db37e8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336d0e-b964-47d3-82b2-0f7f7db37e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0142B1C-6481-407E-820A-27E8CE9584D0}">
  <ds:schemaRefs>
    <ds:schemaRef ds:uri="http://purl.org/dc/elements/1.1/"/>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c1336d0e-b964-47d3-82b2-0f7f7db37e80"/>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5310D679-6546-41EB-9B45-CCCDAD2A79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336d0e-b964-47d3-82b2-0f7f7db37e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7A55B55-ED1F-44D0-9717-6BC596BF8C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25</vt:i4>
      </vt:variant>
    </vt:vector>
  </HeadingPairs>
  <TitlesOfParts>
    <vt:vector size="25" baseType="lpstr">
      <vt:lpstr>Versionning</vt:lpstr>
      <vt:lpstr>Transco Puits_CEGID</vt:lpstr>
      <vt:lpstr>PREAMBULE</vt:lpstr>
      <vt:lpstr>TRANSACTIONS</vt:lpstr>
      <vt:lpstr>COMMISSIONS</vt:lpstr>
      <vt:lpstr>COUV_REGLMT</vt:lpstr>
      <vt:lpstr>TRANSACTIONS VI MC</vt:lpstr>
      <vt:lpstr>No_Piece_Exception</vt:lpstr>
      <vt:lpstr>IMPAYES ET FRAIS BNP</vt:lpstr>
      <vt:lpstr>PRV MENSUEL BNP</vt:lpstr>
      <vt:lpstr>VIR TRANSAC BNP ARK</vt:lpstr>
      <vt:lpstr>COM VMC BNPP</vt:lpstr>
      <vt:lpstr>IMPAYES</vt:lpstr>
      <vt:lpstr>VIR_SORTANT</vt:lpstr>
      <vt:lpstr>FRAIS_REJET_CB</vt:lpstr>
      <vt:lpstr>CREANCE_SUSPENS</vt:lpstr>
      <vt:lpstr>VIR_ENTRANT</vt:lpstr>
      <vt:lpstr>TRANS CP à CP</vt:lpstr>
      <vt:lpstr>SOLDE_ET_CREANCE</vt:lpstr>
      <vt:lpstr>COM BNP V1</vt:lpstr>
      <vt:lpstr>TRANSAC_TEST_1701</vt:lpstr>
      <vt:lpstr>TRANSAC_TEST</vt:lpstr>
      <vt:lpstr>VIR_SORTANT_200205</vt:lpstr>
      <vt:lpstr>COMMISSIONS_1701</vt:lpstr>
      <vt:lpstr>TRA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Emilie POUGET</dc:creator>
  <cp:lastModifiedBy>Remi NEVERS</cp:lastModifiedBy>
  <cp:lastPrinted>2020-03-12T09:36:08Z</cp:lastPrinted>
  <dcterms:created xsi:type="dcterms:W3CDTF">2019-05-09T08:33:38Z</dcterms:created>
  <dcterms:modified xsi:type="dcterms:W3CDTF">2021-06-16T14:37:01Z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0x010100677F5F6C8928554C830C83F6AA785E79</vt:lpwstr>
  </property>
</Properties>
</file>